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0 - VRN" sheetId="2" r:id="rId2"/>
    <sheet name="01 - I.etapa" sheetId="3" r:id="rId3"/>
    <sheet name="02 - II.etapa" sheetId="4" r:id="rId4"/>
    <sheet name="03 - Výměna talířů I. etapa" sheetId="5" r:id="rId5"/>
    <sheet name="04 - Výměna talířů II. etapa" sheetId="6" r:id="rId6"/>
    <sheet name="Pokyny pro vyplnění" sheetId="7" r:id="rId7"/>
  </sheets>
  <definedNames>
    <definedName name="_xlnm.Print_Area" localSheetId="0">'Rekapitulace stavby'!$D$4:$AO$33,'Rekapitulace stavby'!$C$39:$AQ$57</definedName>
    <definedName name="_xlnm.Print_Titles" localSheetId="0">'Rekapitulace stavby'!$49:$49</definedName>
    <definedName name="_xlnm._FilterDatabase" localSheetId="1" hidden="1">'00 - VRN'!$C$81:$K$102</definedName>
    <definedName name="_xlnm.Print_Area" localSheetId="1">'00 - VRN'!$C$4:$J$36,'00 - VRN'!$C$42:$J$63,'00 - VRN'!$C$69:$K$102</definedName>
    <definedName name="_xlnm.Print_Titles" localSheetId="1">'00 - VRN'!$81:$81</definedName>
    <definedName name="_xlnm._FilterDatabase" localSheetId="2" hidden="1">'01 - I.etapa'!$C$82:$K$252</definedName>
    <definedName name="_xlnm.Print_Area" localSheetId="2">'01 - I.etapa'!$C$4:$J$36,'01 - I.etapa'!$C$42:$J$64,'01 - I.etapa'!$C$70:$K$252</definedName>
    <definedName name="_xlnm.Print_Titles" localSheetId="2">'01 - I.etapa'!$82:$82</definedName>
    <definedName name="_xlnm._FilterDatabase" localSheetId="3" hidden="1">'02 - II.etapa'!$C$82:$K$256</definedName>
    <definedName name="_xlnm.Print_Area" localSheetId="3">'02 - II.etapa'!$C$4:$J$36,'02 - II.etapa'!$C$42:$J$64,'02 - II.etapa'!$C$70:$K$256</definedName>
    <definedName name="_xlnm.Print_Titles" localSheetId="3">'02 - II.etapa'!$82:$82</definedName>
    <definedName name="_xlnm._FilterDatabase" localSheetId="4" hidden="1">'03 - Výměna talířů I. etapa'!$C$78:$K$103</definedName>
    <definedName name="_xlnm.Print_Area" localSheetId="4">'03 - Výměna talířů I. etapa'!$C$4:$J$36,'03 - Výměna talířů I. etapa'!$C$42:$J$60,'03 - Výměna talířů I. etapa'!$C$66:$K$103</definedName>
    <definedName name="_xlnm.Print_Titles" localSheetId="4">'03 - Výměna talířů I. etapa'!$78:$78</definedName>
    <definedName name="_xlnm._FilterDatabase" localSheetId="5" hidden="1">'04 - Výměna talířů II. etapa'!$C$78:$K$103</definedName>
    <definedName name="_xlnm.Print_Area" localSheetId="5">'04 - Výměna talířů II. etapa'!$C$4:$J$36,'04 - Výměna talířů II. etapa'!$C$42:$J$60,'04 - Výměna talířů II. etapa'!$C$66:$K$103</definedName>
    <definedName name="_xlnm.Print_Titles" localSheetId="5">'04 - Výměna talířů II. etapa'!$78:$78</definedName>
    <definedName name="_xlnm.Print_Area" localSheetId="6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56"/>
  <c r="AX56"/>
  <c i="6" r="BI102"/>
  <c r="BH102"/>
  <c r="BG102"/>
  <c r="BF102"/>
  <c r="T102"/>
  <c r="R102"/>
  <c r="P102"/>
  <c r="BK102"/>
  <c r="J102"/>
  <c r="BE102"/>
  <c r="BI100"/>
  <c r="BH100"/>
  <c r="BG100"/>
  <c r="BF100"/>
  <c r="T100"/>
  <c r="R100"/>
  <c r="P100"/>
  <c r="BK100"/>
  <c r="J100"/>
  <c r="BE100"/>
  <c r="BI99"/>
  <c r="BH99"/>
  <c r="BG99"/>
  <c r="BF99"/>
  <c r="T99"/>
  <c r="T98"/>
  <c r="R99"/>
  <c r="R98"/>
  <c r="P99"/>
  <c r="P98"/>
  <c r="BK99"/>
  <c r="BK98"/>
  <c r="J98"/>
  <c r="J99"/>
  <c r="BE99"/>
  <c r="J59"/>
  <c r="BI96"/>
  <c r="BH96"/>
  <c r="BG96"/>
  <c r="BF96"/>
  <c r="T96"/>
  <c r="R96"/>
  <c r="P96"/>
  <c r="BK96"/>
  <c r="J96"/>
  <c r="BE96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BH84"/>
  <c r="BG84"/>
  <c r="BF84"/>
  <c r="T84"/>
  <c r="R84"/>
  <c r="P84"/>
  <c r="BK84"/>
  <c r="J84"/>
  <c r="BE84"/>
  <c r="BI83"/>
  <c r="BH83"/>
  <c r="BG83"/>
  <c r="BF83"/>
  <c r="T83"/>
  <c r="R83"/>
  <c r="P83"/>
  <c r="BK83"/>
  <c r="J83"/>
  <c r="BE83"/>
  <c r="BI82"/>
  <c r="F34"/>
  <c i="1" r="BD56"/>
  <c i="6" r="BH82"/>
  <c r="F33"/>
  <c i="1" r="BC56"/>
  <c i="6" r="BG82"/>
  <c r="F32"/>
  <c i="1" r="BB56"/>
  <c i="6" r="BF82"/>
  <c r="J31"/>
  <c i="1" r="AW56"/>
  <c i="6" r="F31"/>
  <c i="1" r="BA56"/>
  <c i="6" r="T82"/>
  <c r="T81"/>
  <c r="T80"/>
  <c r="T79"/>
  <c r="R82"/>
  <c r="R81"/>
  <c r="R80"/>
  <c r="R79"/>
  <c r="P82"/>
  <c r="P81"/>
  <c r="P80"/>
  <c r="P79"/>
  <c i="1" r="AU56"/>
  <c i="6" r="BK82"/>
  <c r="BK81"/>
  <c r="J81"/>
  <c r="BK80"/>
  <c r="J80"/>
  <c r="BK79"/>
  <c r="J79"/>
  <c r="J56"/>
  <c r="J27"/>
  <c i="1" r="AG56"/>
  <c i="6" r="J82"/>
  <c r="BE82"/>
  <c r="J30"/>
  <c i="1" r="AV56"/>
  <c i="6" r="F30"/>
  <c i="1" r="AZ56"/>
  <c i="6" r="J58"/>
  <c r="J57"/>
  <c r="J75"/>
  <c r="F75"/>
  <c r="F73"/>
  <c r="E71"/>
  <c r="J51"/>
  <c r="F51"/>
  <c r="F49"/>
  <c r="E47"/>
  <c r="J36"/>
  <c r="J18"/>
  <c r="E18"/>
  <c r="F76"/>
  <c r="F52"/>
  <c r="J17"/>
  <c r="J12"/>
  <c r="J73"/>
  <c r="J49"/>
  <c r="E7"/>
  <c r="E69"/>
  <c r="E45"/>
  <c i="1" r="AY55"/>
  <c r="AX55"/>
  <c i="5" r="BI102"/>
  <c r="BH102"/>
  <c r="BG102"/>
  <c r="BF102"/>
  <c r="T102"/>
  <c r="R102"/>
  <c r="P102"/>
  <c r="BK102"/>
  <c r="J102"/>
  <c r="BE102"/>
  <c r="BI100"/>
  <c r="BH100"/>
  <c r="BG100"/>
  <c r="BF100"/>
  <c r="T100"/>
  <c r="R100"/>
  <c r="P100"/>
  <c r="BK100"/>
  <c r="J100"/>
  <c r="BE100"/>
  <c r="BI99"/>
  <c r="BH99"/>
  <c r="BG99"/>
  <c r="BF99"/>
  <c r="T99"/>
  <c r="T98"/>
  <c r="R99"/>
  <c r="R98"/>
  <c r="P99"/>
  <c r="P98"/>
  <c r="BK99"/>
  <c r="BK98"/>
  <c r="J98"/>
  <c r="J99"/>
  <c r="BE99"/>
  <c r="J59"/>
  <c r="BI96"/>
  <c r="BH96"/>
  <c r="BG96"/>
  <c r="BF96"/>
  <c r="T96"/>
  <c r="R96"/>
  <c r="P96"/>
  <c r="BK96"/>
  <c r="J96"/>
  <c r="BE96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BH84"/>
  <c r="BG84"/>
  <c r="BF84"/>
  <c r="T84"/>
  <c r="R84"/>
  <c r="P84"/>
  <c r="BK84"/>
  <c r="J84"/>
  <c r="BE84"/>
  <c r="BI83"/>
  <c r="BH83"/>
  <c r="BG83"/>
  <c r="BF83"/>
  <c r="T83"/>
  <c r="R83"/>
  <c r="P83"/>
  <c r="BK83"/>
  <c r="J83"/>
  <c r="BE83"/>
  <c r="BI82"/>
  <c r="F34"/>
  <c i="1" r="BD55"/>
  <c i="5" r="BH82"/>
  <c r="F33"/>
  <c i="1" r="BC55"/>
  <c i="5" r="BG82"/>
  <c r="F32"/>
  <c i="1" r="BB55"/>
  <c i="5" r="BF82"/>
  <c r="J31"/>
  <c i="1" r="AW55"/>
  <c i="5" r="F31"/>
  <c i="1" r="BA55"/>
  <c i="5" r="T82"/>
  <c r="T81"/>
  <c r="T80"/>
  <c r="T79"/>
  <c r="R82"/>
  <c r="R81"/>
  <c r="R80"/>
  <c r="R79"/>
  <c r="P82"/>
  <c r="P81"/>
  <c r="P80"/>
  <c r="P79"/>
  <c i="1" r="AU55"/>
  <c i="5" r="BK82"/>
  <c r="BK81"/>
  <c r="J81"/>
  <c r="BK80"/>
  <c r="J80"/>
  <c r="BK79"/>
  <c r="J79"/>
  <c r="J56"/>
  <c r="J27"/>
  <c i="1" r="AG55"/>
  <c i="5" r="J82"/>
  <c r="BE82"/>
  <c r="J30"/>
  <c i="1" r="AV55"/>
  <c i="5" r="F30"/>
  <c i="1" r="AZ55"/>
  <c i="5" r="J58"/>
  <c r="J57"/>
  <c r="J75"/>
  <c r="F75"/>
  <c r="F73"/>
  <c r="E71"/>
  <c r="J51"/>
  <c r="F51"/>
  <c r="F49"/>
  <c r="E47"/>
  <c r="J36"/>
  <c r="J18"/>
  <c r="E18"/>
  <c r="F76"/>
  <c r="F52"/>
  <c r="J17"/>
  <c r="J12"/>
  <c r="J73"/>
  <c r="J49"/>
  <c r="E7"/>
  <c r="E69"/>
  <c r="E45"/>
  <c i="1" r="AY54"/>
  <c r="AX54"/>
  <c i="4" r="BI256"/>
  <c r="BH256"/>
  <c r="BG256"/>
  <c r="BF256"/>
  <c r="T256"/>
  <c r="T255"/>
  <c r="R256"/>
  <c r="R255"/>
  <c r="P256"/>
  <c r="P255"/>
  <c r="BK256"/>
  <c r="BK255"/>
  <c r="J255"/>
  <c r="J256"/>
  <c r="BE256"/>
  <c r="J63"/>
  <c r="BI247"/>
  <c r="BH247"/>
  <c r="BG247"/>
  <c r="BF247"/>
  <c r="T247"/>
  <c r="R247"/>
  <c r="P247"/>
  <c r="BK247"/>
  <c r="J247"/>
  <c r="BE247"/>
  <c r="BI239"/>
  <c r="BH239"/>
  <c r="BG239"/>
  <c r="BF239"/>
  <c r="T239"/>
  <c r="R239"/>
  <c r="P239"/>
  <c r="BK239"/>
  <c r="J239"/>
  <c r="BE239"/>
  <c r="BI237"/>
  <c r="BH237"/>
  <c r="BG237"/>
  <c r="BF237"/>
  <c r="T237"/>
  <c r="R237"/>
  <c r="P237"/>
  <c r="BK237"/>
  <c r="J237"/>
  <c r="BE237"/>
  <c r="BI235"/>
  <c r="BH235"/>
  <c r="BG235"/>
  <c r="BF235"/>
  <c r="T235"/>
  <c r="R235"/>
  <c r="P235"/>
  <c r="BK235"/>
  <c r="J235"/>
  <c r="BE235"/>
  <c r="BI233"/>
  <c r="BH233"/>
  <c r="BG233"/>
  <c r="BF233"/>
  <c r="T233"/>
  <c r="R233"/>
  <c r="P233"/>
  <c r="BK233"/>
  <c r="J233"/>
  <c r="BE233"/>
  <c r="BI231"/>
  <c r="BH231"/>
  <c r="BG231"/>
  <c r="BF231"/>
  <c r="T231"/>
  <c r="R231"/>
  <c r="P231"/>
  <c r="BK231"/>
  <c r="J231"/>
  <c r="BE231"/>
  <c r="BI223"/>
  <c r="BH223"/>
  <c r="BG223"/>
  <c r="BF223"/>
  <c r="T223"/>
  <c r="T222"/>
  <c r="R223"/>
  <c r="R222"/>
  <c r="P223"/>
  <c r="P222"/>
  <c r="BK223"/>
  <c r="BK222"/>
  <c r="J222"/>
  <c r="J223"/>
  <c r="BE223"/>
  <c r="J62"/>
  <c r="BI218"/>
  <c r="BH218"/>
  <c r="BG218"/>
  <c r="BF218"/>
  <c r="T218"/>
  <c r="R218"/>
  <c r="P218"/>
  <c r="BK218"/>
  <c r="J218"/>
  <c r="BE218"/>
  <c r="BI216"/>
  <c r="BH216"/>
  <c r="BG216"/>
  <c r="BF216"/>
  <c r="T216"/>
  <c r="R216"/>
  <c r="P216"/>
  <c r="BK216"/>
  <c r="J216"/>
  <c r="BE216"/>
  <c r="BI214"/>
  <c r="BH214"/>
  <c r="BG214"/>
  <c r="BF214"/>
  <c r="T214"/>
  <c r="R214"/>
  <c r="P214"/>
  <c r="BK214"/>
  <c r="J214"/>
  <c r="BE214"/>
  <c r="BI212"/>
  <c r="BH212"/>
  <c r="BG212"/>
  <c r="BF212"/>
  <c r="T212"/>
  <c r="R212"/>
  <c r="P212"/>
  <c r="BK212"/>
  <c r="J212"/>
  <c r="BE212"/>
  <c r="BI210"/>
  <c r="BH210"/>
  <c r="BG210"/>
  <c r="BF210"/>
  <c r="T210"/>
  <c r="R210"/>
  <c r="P210"/>
  <c r="BK210"/>
  <c r="J210"/>
  <c r="BE210"/>
  <c r="BI207"/>
  <c r="BH207"/>
  <c r="BG207"/>
  <c r="BF207"/>
  <c r="T207"/>
  <c r="R207"/>
  <c r="P207"/>
  <c r="BK207"/>
  <c r="J207"/>
  <c r="BE207"/>
  <c r="BI205"/>
  <c r="BH205"/>
  <c r="BG205"/>
  <c r="BF205"/>
  <c r="T205"/>
  <c r="R205"/>
  <c r="P205"/>
  <c r="BK205"/>
  <c r="J205"/>
  <c r="BE205"/>
  <c r="BI202"/>
  <c r="BH202"/>
  <c r="BG202"/>
  <c r="BF202"/>
  <c r="T202"/>
  <c r="R202"/>
  <c r="P202"/>
  <c r="BK202"/>
  <c r="J202"/>
  <c r="BE202"/>
  <c r="BI196"/>
  <c r="BH196"/>
  <c r="BG196"/>
  <c r="BF196"/>
  <c r="T196"/>
  <c r="R196"/>
  <c r="P196"/>
  <c r="BK196"/>
  <c r="J196"/>
  <c r="BE196"/>
  <c r="BI190"/>
  <c r="BH190"/>
  <c r="BG190"/>
  <c r="BF190"/>
  <c r="T190"/>
  <c r="R190"/>
  <c r="P190"/>
  <c r="BK190"/>
  <c r="J190"/>
  <c r="BE190"/>
  <c r="BI188"/>
  <c r="BH188"/>
  <c r="BG188"/>
  <c r="BF188"/>
  <c r="T188"/>
  <c r="R188"/>
  <c r="P188"/>
  <c r="BK188"/>
  <c r="J188"/>
  <c r="BE188"/>
  <c r="BI186"/>
  <c r="BH186"/>
  <c r="BG186"/>
  <c r="BF186"/>
  <c r="T186"/>
  <c r="R186"/>
  <c r="P186"/>
  <c r="BK186"/>
  <c r="J186"/>
  <c r="BE186"/>
  <c r="BI177"/>
  <c r="BH177"/>
  <c r="BG177"/>
  <c r="BF177"/>
  <c r="T177"/>
  <c r="R177"/>
  <c r="P177"/>
  <c r="BK177"/>
  <c r="J177"/>
  <c r="BE177"/>
  <c r="BI168"/>
  <c r="BH168"/>
  <c r="BG168"/>
  <c r="BF168"/>
  <c r="T168"/>
  <c r="R168"/>
  <c r="P168"/>
  <c r="BK168"/>
  <c r="J168"/>
  <c r="BE168"/>
  <c r="BI159"/>
  <c r="BH159"/>
  <c r="BG159"/>
  <c r="BF159"/>
  <c r="T159"/>
  <c r="R159"/>
  <c r="P159"/>
  <c r="BK159"/>
  <c r="J159"/>
  <c r="BE159"/>
  <c r="BI155"/>
  <c r="BH155"/>
  <c r="BG155"/>
  <c r="BF155"/>
  <c r="T155"/>
  <c r="R155"/>
  <c r="P155"/>
  <c r="BK155"/>
  <c r="J155"/>
  <c r="BE155"/>
  <c r="BI151"/>
  <c r="BH151"/>
  <c r="BG151"/>
  <c r="BF151"/>
  <c r="T151"/>
  <c r="R151"/>
  <c r="P151"/>
  <c r="BK151"/>
  <c r="J151"/>
  <c r="BE151"/>
  <c r="BI147"/>
  <c r="BH147"/>
  <c r="BG147"/>
  <c r="BF147"/>
  <c r="T147"/>
  <c r="R147"/>
  <c r="P147"/>
  <c r="BK147"/>
  <c r="J147"/>
  <c r="BE147"/>
  <c r="BI143"/>
  <c r="BH143"/>
  <c r="BG143"/>
  <c r="BF143"/>
  <c r="T143"/>
  <c r="R143"/>
  <c r="P143"/>
  <c r="BK143"/>
  <c r="J143"/>
  <c r="BE143"/>
  <c r="BI138"/>
  <c r="BH138"/>
  <c r="BG138"/>
  <c r="BF138"/>
  <c r="T138"/>
  <c r="R138"/>
  <c r="P138"/>
  <c r="BK138"/>
  <c r="J138"/>
  <c r="BE138"/>
  <c r="BI133"/>
  <c r="BH133"/>
  <c r="BG133"/>
  <c r="BF133"/>
  <c r="T133"/>
  <c r="R133"/>
  <c r="P133"/>
  <c r="BK133"/>
  <c r="J133"/>
  <c r="BE133"/>
  <c r="BI126"/>
  <c r="BH126"/>
  <c r="BG126"/>
  <c r="BF126"/>
  <c r="T126"/>
  <c r="T125"/>
  <c r="R126"/>
  <c r="R125"/>
  <c r="P126"/>
  <c r="P125"/>
  <c r="BK126"/>
  <c r="BK125"/>
  <c r="J125"/>
  <c r="J126"/>
  <c r="BE126"/>
  <c r="J61"/>
  <c r="BI124"/>
  <c r="BH124"/>
  <c r="BG124"/>
  <c r="BF124"/>
  <c r="T124"/>
  <c r="R124"/>
  <c r="P124"/>
  <c r="BK124"/>
  <c r="J124"/>
  <c r="BE124"/>
  <c r="BI122"/>
  <c r="BH122"/>
  <c r="BG122"/>
  <c r="BF122"/>
  <c r="T122"/>
  <c r="R122"/>
  <c r="P122"/>
  <c r="BK122"/>
  <c r="J122"/>
  <c r="BE122"/>
  <c r="BI120"/>
  <c r="BH120"/>
  <c r="BG120"/>
  <c r="BF120"/>
  <c r="T120"/>
  <c r="R120"/>
  <c r="P120"/>
  <c r="BK120"/>
  <c r="J120"/>
  <c r="BE120"/>
  <c r="BI118"/>
  <c r="BH118"/>
  <c r="BG118"/>
  <c r="BF118"/>
  <c r="T118"/>
  <c r="R118"/>
  <c r="P118"/>
  <c r="BK118"/>
  <c r="J118"/>
  <c r="BE118"/>
  <c r="BI116"/>
  <c r="BH116"/>
  <c r="BG116"/>
  <c r="BF116"/>
  <c r="T116"/>
  <c r="R116"/>
  <c r="P116"/>
  <c r="BK116"/>
  <c r="J116"/>
  <c r="BE116"/>
  <c r="BI114"/>
  <c r="BH114"/>
  <c r="BG114"/>
  <c r="BF114"/>
  <c r="T114"/>
  <c r="R114"/>
  <c r="P114"/>
  <c r="BK114"/>
  <c r="J114"/>
  <c r="BE114"/>
  <c r="BI112"/>
  <c r="BH112"/>
  <c r="BG112"/>
  <c r="BF112"/>
  <c r="T112"/>
  <c r="R112"/>
  <c r="P112"/>
  <c r="BK112"/>
  <c r="J112"/>
  <c r="BE112"/>
  <c r="BI109"/>
  <c r="BH109"/>
  <c r="BG109"/>
  <c r="BF109"/>
  <c r="T109"/>
  <c r="T108"/>
  <c r="R109"/>
  <c r="R108"/>
  <c r="P109"/>
  <c r="P108"/>
  <c r="BK109"/>
  <c r="BK108"/>
  <c r="J108"/>
  <c r="J109"/>
  <c r="BE109"/>
  <c r="J60"/>
  <c r="BI105"/>
  <c r="BH105"/>
  <c r="BG105"/>
  <c r="BF105"/>
  <c r="T105"/>
  <c r="R105"/>
  <c r="P105"/>
  <c r="BK105"/>
  <c r="J105"/>
  <c r="BE105"/>
  <c r="BI103"/>
  <c r="BH103"/>
  <c r="BG103"/>
  <c r="BF103"/>
  <c r="T103"/>
  <c r="R103"/>
  <c r="P103"/>
  <c r="BK103"/>
  <c r="J103"/>
  <c r="BE103"/>
  <c r="BI99"/>
  <c r="BH99"/>
  <c r="BG99"/>
  <c r="BF99"/>
  <c r="T99"/>
  <c r="R99"/>
  <c r="P99"/>
  <c r="BK99"/>
  <c r="J99"/>
  <c r="BE99"/>
  <c r="BI97"/>
  <c r="BH97"/>
  <c r="BG97"/>
  <c r="BF97"/>
  <c r="T97"/>
  <c r="T96"/>
  <c r="R97"/>
  <c r="R96"/>
  <c r="P97"/>
  <c r="P96"/>
  <c r="BK97"/>
  <c r="BK96"/>
  <c r="J96"/>
  <c r="J97"/>
  <c r="BE97"/>
  <c r="J59"/>
  <c r="BI94"/>
  <c r="BH94"/>
  <c r="BG94"/>
  <c r="BF94"/>
  <c r="T94"/>
  <c r="R94"/>
  <c r="P94"/>
  <c r="BK94"/>
  <c r="J94"/>
  <c r="BE94"/>
  <c r="BI92"/>
  <c r="BH92"/>
  <c r="BG92"/>
  <c r="BF92"/>
  <c r="T92"/>
  <c r="R92"/>
  <c r="P92"/>
  <c r="BK92"/>
  <c r="J92"/>
  <c r="BE92"/>
  <c r="BI90"/>
  <c r="BH90"/>
  <c r="BG90"/>
  <c r="BF90"/>
  <c r="T90"/>
  <c r="R90"/>
  <c r="P90"/>
  <c r="BK90"/>
  <c r="J90"/>
  <c r="BE90"/>
  <c r="BI86"/>
  <c r="F34"/>
  <c i="1" r="BD54"/>
  <c i="4" r="BH86"/>
  <c r="F33"/>
  <c i="1" r="BC54"/>
  <c i="4" r="BG86"/>
  <c r="F32"/>
  <c i="1" r="BB54"/>
  <c i="4" r="BF86"/>
  <c r="J31"/>
  <c i="1" r="AW54"/>
  <c i="4" r="F31"/>
  <c i="1" r="BA54"/>
  <c i="4" r="T86"/>
  <c r="T85"/>
  <c r="T84"/>
  <c r="T83"/>
  <c r="R86"/>
  <c r="R85"/>
  <c r="R84"/>
  <c r="R83"/>
  <c r="P86"/>
  <c r="P85"/>
  <c r="P84"/>
  <c r="P83"/>
  <c i="1" r="AU54"/>
  <c i="4" r="BK86"/>
  <c r="BK85"/>
  <c r="J85"/>
  <c r="BK84"/>
  <c r="J84"/>
  <c r="BK83"/>
  <c r="J83"/>
  <c r="J56"/>
  <c r="J27"/>
  <c i="1" r="AG54"/>
  <c i="4" r="J86"/>
  <c r="BE86"/>
  <c r="J30"/>
  <c i="1" r="AV54"/>
  <c i="4" r="F30"/>
  <c i="1" r="AZ54"/>
  <c i="4" r="J58"/>
  <c r="J57"/>
  <c r="J79"/>
  <c r="F79"/>
  <c r="F77"/>
  <c r="E75"/>
  <c r="J51"/>
  <c r="F51"/>
  <c r="F49"/>
  <c r="E47"/>
  <c r="J36"/>
  <c r="J18"/>
  <c r="E18"/>
  <c r="F80"/>
  <c r="F52"/>
  <c r="J17"/>
  <c r="J12"/>
  <c r="J77"/>
  <c r="J49"/>
  <c r="E7"/>
  <c r="E73"/>
  <c r="E45"/>
  <c i="1" r="AY53"/>
  <c r="AX53"/>
  <c i="3" r="BI252"/>
  <c r="BH252"/>
  <c r="BG252"/>
  <c r="BF252"/>
  <c r="T252"/>
  <c r="T251"/>
  <c r="R252"/>
  <c r="R251"/>
  <c r="P252"/>
  <c r="P251"/>
  <c r="BK252"/>
  <c r="BK251"/>
  <c r="J251"/>
  <c r="J252"/>
  <c r="BE252"/>
  <c r="J63"/>
  <c r="BI243"/>
  <c r="BH243"/>
  <c r="BG243"/>
  <c r="BF243"/>
  <c r="T243"/>
  <c r="R243"/>
  <c r="P243"/>
  <c r="BK243"/>
  <c r="J243"/>
  <c r="BE243"/>
  <c r="BI241"/>
  <c r="BH241"/>
  <c r="BG241"/>
  <c r="BF241"/>
  <c r="T241"/>
  <c r="R241"/>
  <c r="P241"/>
  <c r="BK241"/>
  <c r="J241"/>
  <c r="BE241"/>
  <c r="BI233"/>
  <c r="BH233"/>
  <c r="BG233"/>
  <c r="BF233"/>
  <c r="T233"/>
  <c r="R233"/>
  <c r="P233"/>
  <c r="BK233"/>
  <c r="J233"/>
  <c r="BE233"/>
  <c r="BI231"/>
  <c r="BH231"/>
  <c r="BG231"/>
  <c r="BF231"/>
  <c r="T231"/>
  <c r="R231"/>
  <c r="P231"/>
  <c r="BK231"/>
  <c r="J231"/>
  <c r="BE231"/>
  <c r="BI229"/>
  <c r="BH229"/>
  <c r="BG229"/>
  <c r="BF229"/>
  <c r="T229"/>
  <c r="R229"/>
  <c r="P229"/>
  <c r="BK229"/>
  <c r="J229"/>
  <c r="BE229"/>
  <c r="BI227"/>
  <c r="BH227"/>
  <c r="BG227"/>
  <c r="BF227"/>
  <c r="T227"/>
  <c r="R227"/>
  <c r="P227"/>
  <c r="BK227"/>
  <c r="J227"/>
  <c r="BE227"/>
  <c r="BI219"/>
  <c r="BH219"/>
  <c r="BG219"/>
  <c r="BF219"/>
  <c r="T219"/>
  <c r="T218"/>
  <c r="R219"/>
  <c r="R218"/>
  <c r="P219"/>
  <c r="P218"/>
  <c r="BK219"/>
  <c r="BK218"/>
  <c r="J218"/>
  <c r="J219"/>
  <c r="BE219"/>
  <c r="J62"/>
  <c r="BI216"/>
  <c r="BH216"/>
  <c r="BG216"/>
  <c r="BF216"/>
  <c r="T216"/>
  <c r="R216"/>
  <c r="P216"/>
  <c r="BK216"/>
  <c r="J216"/>
  <c r="BE216"/>
  <c r="BI214"/>
  <c r="BH214"/>
  <c r="BG214"/>
  <c r="BF214"/>
  <c r="T214"/>
  <c r="R214"/>
  <c r="P214"/>
  <c r="BK214"/>
  <c r="J214"/>
  <c r="BE214"/>
  <c r="BI212"/>
  <c r="BH212"/>
  <c r="BG212"/>
  <c r="BF212"/>
  <c r="T212"/>
  <c r="R212"/>
  <c r="P212"/>
  <c r="BK212"/>
  <c r="J212"/>
  <c r="BE212"/>
  <c r="BI210"/>
  <c r="BH210"/>
  <c r="BG210"/>
  <c r="BF210"/>
  <c r="T210"/>
  <c r="R210"/>
  <c r="P210"/>
  <c r="BK210"/>
  <c r="J210"/>
  <c r="BE210"/>
  <c r="BI208"/>
  <c r="BH208"/>
  <c r="BG208"/>
  <c r="BF208"/>
  <c r="T208"/>
  <c r="R208"/>
  <c r="P208"/>
  <c r="BK208"/>
  <c r="J208"/>
  <c r="BE208"/>
  <c r="BI205"/>
  <c r="BH205"/>
  <c r="BG205"/>
  <c r="BF205"/>
  <c r="T205"/>
  <c r="R205"/>
  <c r="P205"/>
  <c r="BK205"/>
  <c r="J205"/>
  <c r="BE205"/>
  <c r="BI203"/>
  <c r="BH203"/>
  <c r="BG203"/>
  <c r="BF203"/>
  <c r="T203"/>
  <c r="R203"/>
  <c r="P203"/>
  <c r="BK203"/>
  <c r="J203"/>
  <c r="BE203"/>
  <c r="BI201"/>
  <c r="BH201"/>
  <c r="BG201"/>
  <c r="BF201"/>
  <c r="T201"/>
  <c r="R201"/>
  <c r="P201"/>
  <c r="BK201"/>
  <c r="J201"/>
  <c r="BE201"/>
  <c r="BI199"/>
  <c r="BH199"/>
  <c r="BG199"/>
  <c r="BF199"/>
  <c r="T199"/>
  <c r="R199"/>
  <c r="P199"/>
  <c r="BK199"/>
  <c r="J199"/>
  <c r="BE199"/>
  <c r="BI196"/>
  <c r="BH196"/>
  <c r="BG196"/>
  <c r="BF196"/>
  <c r="T196"/>
  <c r="R196"/>
  <c r="P196"/>
  <c r="BK196"/>
  <c r="J196"/>
  <c r="BE196"/>
  <c r="BI190"/>
  <c r="BH190"/>
  <c r="BG190"/>
  <c r="BF190"/>
  <c r="T190"/>
  <c r="R190"/>
  <c r="P190"/>
  <c r="BK190"/>
  <c r="J190"/>
  <c r="BE190"/>
  <c r="BI184"/>
  <c r="BH184"/>
  <c r="BG184"/>
  <c r="BF184"/>
  <c r="T184"/>
  <c r="R184"/>
  <c r="P184"/>
  <c r="BK184"/>
  <c r="J184"/>
  <c r="BE184"/>
  <c r="BI182"/>
  <c r="BH182"/>
  <c r="BG182"/>
  <c r="BF182"/>
  <c r="T182"/>
  <c r="R182"/>
  <c r="P182"/>
  <c r="BK182"/>
  <c r="J182"/>
  <c r="BE182"/>
  <c r="BI180"/>
  <c r="BH180"/>
  <c r="BG180"/>
  <c r="BF180"/>
  <c r="T180"/>
  <c r="R180"/>
  <c r="P180"/>
  <c r="BK180"/>
  <c r="J180"/>
  <c r="BE180"/>
  <c r="BI173"/>
  <c r="BH173"/>
  <c r="BG173"/>
  <c r="BF173"/>
  <c r="T173"/>
  <c r="R173"/>
  <c r="P173"/>
  <c r="BK173"/>
  <c r="J173"/>
  <c r="BE173"/>
  <c r="BI166"/>
  <c r="BH166"/>
  <c r="BG166"/>
  <c r="BF166"/>
  <c r="T166"/>
  <c r="R166"/>
  <c r="P166"/>
  <c r="BK166"/>
  <c r="J166"/>
  <c r="BE166"/>
  <c r="BI159"/>
  <c r="BH159"/>
  <c r="BG159"/>
  <c r="BF159"/>
  <c r="T159"/>
  <c r="R159"/>
  <c r="P159"/>
  <c r="BK159"/>
  <c r="J159"/>
  <c r="BE159"/>
  <c r="BI155"/>
  <c r="BH155"/>
  <c r="BG155"/>
  <c r="BF155"/>
  <c r="T155"/>
  <c r="R155"/>
  <c r="P155"/>
  <c r="BK155"/>
  <c r="J155"/>
  <c r="BE155"/>
  <c r="BI151"/>
  <c r="BH151"/>
  <c r="BG151"/>
  <c r="BF151"/>
  <c r="T151"/>
  <c r="R151"/>
  <c r="P151"/>
  <c r="BK151"/>
  <c r="J151"/>
  <c r="BE151"/>
  <c r="BI147"/>
  <c r="BH147"/>
  <c r="BG147"/>
  <c r="BF147"/>
  <c r="T147"/>
  <c r="R147"/>
  <c r="P147"/>
  <c r="BK147"/>
  <c r="J147"/>
  <c r="BE147"/>
  <c r="BI143"/>
  <c r="BH143"/>
  <c r="BG143"/>
  <c r="BF143"/>
  <c r="T143"/>
  <c r="R143"/>
  <c r="P143"/>
  <c r="BK143"/>
  <c r="J143"/>
  <c r="BE143"/>
  <c r="BI138"/>
  <c r="BH138"/>
  <c r="BG138"/>
  <c r="BF138"/>
  <c r="T138"/>
  <c r="R138"/>
  <c r="P138"/>
  <c r="BK138"/>
  <c r="J138"/>
  <c r="BE138"/>
  <c r="BI133"/>
  <c r="BH133"/>
  <c r="BG133"/>
  <c r="BF133"/>
  <c r="T133"/>
  <c r="R133"/>
  <c r="P133"/>
  <c r="BK133"/>
  <c r="J133"/>
  <c r="BE133"/>
  <c r="BI126"/>
  <c r="BH126"/>
  <c r="BG126"/>
  <c r="BF126"/>
  <c r="T126"/>
  <c r="T125"/>
  <c r="R126"/>
  <c r="R125"/>
  <c r="P126"/>
  <c r="P125"/>
  <c r="BK126"/>
  <c r="BK125"/>
  <c r="J125"/>
  <c r="J126"/>
  <c r="BE126"/>
  <c r="J61"/>
  <c r="BI124"/>
  <c r="BH124"/>
  <c r="BG124"/>
  <c r="BF124"/>
  <c r="T124"/>
  <c r="R124"/>
  <c r="P124"/>
  <c r="BK124"/>
  <c r="J124"/>
  <c r="BE124"/>
  <c r="BI122"/>
  <c r="BH122"/>
  <c r="BG122"/>
  <c r="BF122"/>
  <c r="T122"/>
  <c r="R122"/>
  <c r="P122"/>
  <c r="BK122"/>
  <c r="J122"/>
  <c r="BE122"/>
  <c r="BI120"/>
  <c r="BH120"/>
  <c r="BG120"/>
  <c r="BF120"/>
  <c r="T120"/>
  <c r="R120"/>
  <c r="P120"/>
  <c r="BK120"/>
  <c r="J120"/>
  <c r="BE120"/>
  <c r="BI118"/>
  <c r="BH118"/>
  <c r="BG118"/>
  <c r="BF118"/>
  <c r="T118"/>
  <c r="R118"/>
  <c r="P118"/>
  <c r="BK118"/>
  <c r="J118"/>
  <c r="BE118"/>
  <c r="BI116"/>
  <c r="BH116"/>
  <c r="BG116"/>
  <c r="BF116"/>
  <c r="T116"/>
  <c r="R116"/>
  <c r="P116"/>
  <c r="BK116"/>
  <c r="J116"/>
  <c r="BE116"/>
  <c r="BI114"/>
  <c r="BH114"/>
  <c r="BG114"/>
  <c r="BF114"/>
  <c r="T114"/>
  <c r="R114"/>
  <c r="P114"/>
  <c r="BK114"/>
  <c r="J114"/>
  <c r="BE114"/>
  <c r="BI112"/>
  <c r="BH112"/>
  <c r="BG112"/>
  <c r="BF112"/>
  <c r="T112"/>
  <c r="R112"/>
  <c r="P112"/>
  <c r="BK112"/>
  <c r="J112"/>
  <c r="BE112"/>
  <c r="BI109"/>
  <c r="BH109"/>
  <c r="BG109"/>
  <c r="BF109"/>
  <c r="T109"/>
  <c r="T108"/>
  <c r="R109"/>
  <c r="R108"/>
  <c r="P109"/>
  <c r="P108"/>
  <c r="BK109"/>
  <c r="BK108"/>
  <c r="J108"/>
  <c r="J109"/>
  <c r="BE109"/>
  <c r="J60"/>
  <c r="BI105"/>
  <c r="BH105"/>
  <c r="BG105"/>
  <c r="BF105"/>
  <c r="T105"/>
  <c r="R105"/>
  <c r="P105"/>
  <c r="BK105"/>
  <c r="J105"/>
  <c r="BE105"/>
  <c r="BI101"/>
  <c r="BH101"/>
  <c r="BG101"/>
  <c r="BF101"/>
  <c r="T101"/>
  <c r="R101"/>
  <c r="P101"/>
  <c r="BK101"/>
  <c r="J101"/>
  <c r="BE101"/>
  <c r="BI99"/>
  <c r="BH99"/>
  <c r="BG99"/>
  <c r="BF99"/>
  <c r="T99"/>
  <c r="R99"/>
  <c r="P99"/>
  <c r="BK99"/>
  <c r="J99"/>
  <c r="BE99"/>
  <c r="BI97"/>
  <c r="BH97"/>
  <c r="BG97"/>
  <c r="BF97"/>
  <c r="T97"/>
  <c r="T96"/>
  <c r="R97"/>
  <c r="R96"/>
  <c r="P97"/>
  <c r="P96"/>
  <c r="BK97"/>
  <c r="BK96"/>
  <c r="J96"/>
  <c r="J97"/>
  <c r="BE97"/>
  <c r="J59"/>
  <c r="BI94"/>
  <c r="BH94"/>
  <c r="BG94"/>
  <c r="BF94"/>
  <c r="T94"/>
  <c r="R94"/>
  <c r="P94"/>
  <c r="BK94"/>
  <c r="J94"/>
  <c r="BE94"/>
  <c r="BI92"/>
  <c r="BH92"/>
  <c r="BG92"/>
  <c r="BF92"/>
  <c r="T92"/>
  <c r="R92"/>
  <c r="P92"/>
  <c r="BK92"/>
  <c r="J92"/>
  <c r="BE92"/>
  <c r="BI90"/>
  <c r="BH90"/>
  <c r="BG90"/>
  <c r="BF90"/>
  <c r="T90"/>
  <c r="R90"/>
  <c r="P90"/>
  <c r="BK90"/>
  <c r="J90"/>
  <c r="BE90"/>
  <c r="BI86"/>
  <c r="F34"/>
  <c i="1" r="BD53"/>
  <c i="3" r="BH86"/>
  <c r="F33"/>
  <c i="1" r="BC53"/>
  <c i="3" r="BG86"/>
  <c r="F32"/>
  <c i="1" r="BB53"/>
  <c i="3" r="BF86"/>
  <c r="J31"/>
  <c i="1" r="AW53"/>
  <c i="3" r="F31"/>
  <c i="1" r="BA53"/>
  <c i="3" r="T86"/>
  <c r="T85"/>
  <c r="T84"/>
  <c r="T83"/>
  <c r="R86"/>
  <c r="R85"/>
  <c r="R84"/>
  <c r="R83"/>
  <c r="P86"/>
  <c r="P85"/>
  <c r="P84"/>
  <c r="P83"/>
  <c i="1" r="AU53"/>
  <c i="3" r="BK86"/>
  <c r="BK85"/>
  <c r="J85"/>
  <c r="BK84"/>
  <c r="J84"/>
  <c r="BK83"/>
  <c r="J83"/>
  <c r="J56"/>
  <c r="J27"/>
  <c i="1" r="AG53"/>
  <c i="3" r="J86"/>
  <c r="BE86"/>
  <c r="J30"/>
  <c i="1" r="AV53"/>
  <c i="3" r="F30"/>
  <c i="1" r="AZ53"/>
  <c i="3" r="J58"/>
  <c r="J57"/>
  <c r="J79"/>
  <c r="F79"/>
  <c r="F77"/>
  <c r="E75"/>
  <c r="J51"/>
  <c r="F51"/>
  <c r="F49"/>
  <c r="E47"/>
  <c r="J36"/>
  <c r="J18"/>
  <c r="E18"/>
  <c r="F80"/>
  <c r="F52"/>
  <c r="J17"/>
  <c r="J12"/>
  <c r="J77"/>
  <c r="J49"/>
  <c r="E7"/>
  <c r="E73"/>
  <c r="E45"/>
  <c i="1" r="AY52"/>
  <c r="AX52"/>
  <c i="2" r="BI101"/>
  <c r="BH101"/>
  <c r="BG101"/>
  <c r="BF101"/>
  <c r="T101"/>
  <c r="T100"/>
  <c r="R101"/>
  <c r="R100"/>
  <c r="P101"/>
  <c r="P100"/>
  <c r="BK101"/>
  <c r="BK100"/>
  <c r="J100"/>
  <c r="J101"/>
  <c r="BE101"/>
  <c r="J62"/>
  <c r="BI98"/>
  <c r="BH98"/>
  <c r="BG98"/>
  <c r="BF98"/>
  <c r="T98"/>
  <c r="T97"/>
  <c r="R98"/>
  <c r="R97"/>
  <c r="P98"/>
  <c r="P97"/>
  <c r="BK98"/>
  <c r="BK97"/>
  <c r="J97"/>
  <c r="J98"/>
  <c r="BE98"/>
  <c r="J61"/>
  <c r="BI96"/>
  <c r="BH96"/>
  <c r="BG96"/>
  <c r="BF96"/>
  <c r="T96"/>
  <c r="R96"/>
  <c r="P96"/>
  <c r="BK96"/>
  <c r="J96"/>
  <c r="BE96"/>
  <c r="BI94"/>
  <c r="BH94"/>
  <c r="BG94"/>
  <c r="BF94"/>
  <c r="T94"/>
  <c r="T93"/>
  <c r="R94"/>
  <c r="R93"/>
  <c r="P94"/>
  <c r="P93"/>
  <c r="BK94"/>
  <c r="BK93"/>
  <c r="J93"/>
  <c r="J94"/>
  <c r="BE94"/>
  <c r="J60"/>
  <c r="BI92"/>
  <c r="BH92"/>
  <c r="BG92"/>
  <c r="BF92"/>
  <c r="T92"/>
  <c r="T91"/>
  <c r="R92"/>
  <c r="R91"/>
  <c r="P92"/>
  <c r="P91"/>
  <c r="BK92"/>
  <c r="BK91"/>
  <c r="J91"/>
  <c r="J92"/>
  <c r="BE92"/>
  <c r="J59"/>
  <c r="BI89"/>
  <c r="BH89"/>
  <c r="BG89"/>
  <c r="BF89"/>
  <c r="T89"/>
  <c r="R89"/>
  <c r="P89"/>
  <c r="BK89"/>
  <c r="J89"/>
  <c r="BE89"/>
  <c r="BI87"/>
  <c r="BH87"/>
  <c r="BG87"/>
  <c r="BF87"/>
  <c r="T87"/>
  <c r="R87"/>
  <c r="P87"/>
  <c r="BK87"/>
  <c r="J87"/>
  <c r="BE87"/>
  <c r="BI85"/>
  <c r="F34"/>
  <c i="1" r="BD52"/>
  <c i="2" r="BH85"/>
  <c r="F33"/>
  <c i="1" r="BC52"/>
  <c i="2" r="BG85"/>
  <c r="F32"/>
  <c i="1" r="BB52"/>
  <c i="2" r="BF85"/>
  <c r="J31"/>
  <c i="1" r="AW52"/>
  <c i="2" r="F31"/>
  <c i="1" r="BA52"/>
  <c i="2" r="T85"/>
  <c r="T84"/>
  <c r="T83"/>
  <c r="T82"/>
  <c r="R85"/>
  <c r="R84"/>
  <c r="R83"/>
  <c r="R82"/>
  <c r="P85"/>
  <c r="P84"/>
  <c r="P83"/>
  <c r="P82"/>
  <c i="1" r="AU52"/>
  <c i="2" r="BK85"/>
  <c r="BK84"/>
  <c r="J84"/>
  <c r="BK83"/>
  <c r="J83"/>
  <c r="BK82"/>
  <c r="J82"/>
  <c r="J56"/>
  <c r="J27"/>
  <c i="1" r="AG52"/>
  <c i="2" r="J85"/>
  <c r="BE85"/>
  <c r="J30"/>
  <c i="1" r="AV52"/>
  <c i="2" r="F30"/>
  <c i="1" r="AZ52"/>
  <c i="2" r="J58"/>
  <c r="J57"/>
  <c r="J78"/>
  <c r="F78"/>
  <c r="F76"/>
  <c r="E74"/>
  <c r="J51"/>
  <c r="F51"/>
  <c r="F49"/>
  <c r="E47"/>
  <c r="J36"/>
  <c r="J18"/>
  <c r="E18"/>
  <c r="F79"/>
  <c r="F52"/>
  <c r="J17"/>
  <c r="J12"/>
  <c r="J76"/>
  <c r="J49"/>
  <c r="E7"/>
  <c r="E72"/>
  <c r="E45"/>
  <c i="1"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56"/>
  <c r="AN56"/>
  <c r="AT55"/>
  <c r="AN55"/>
  <c r="AT54"/>
  <c r="AN54"/>
  <c r="AT53"/>
  <c r="AN5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<sst xmlns="http://schemas.openxmlformats.org/spreadsheetml/2006/main">
  <si>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</si>
  <si>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</si>
  <si>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</si>
  <si>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</si>
  <si>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</si>
  <si>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</si>
  <si>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</si>
  <si>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{628c057c-545b-4c00-b5f5-1f15566d2d22}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</si>
  <si>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</si>
  <si>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</si>
  <si>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</si>
  <si>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</si>
  <si>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</si>
  <si>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</si>
  <si>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</si>
  <si>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</si>
  <si>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18-03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</si>
  <si>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</si>
  <si>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</si>
  <si>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SÚ Wilsonova</t>
  </si>
  <si>
    <t>KSO:</t>
  </si>
  <si>
    <t/>
  </si>
  <si>
    <t>CC-CZ:</t>
  </si>
  <si>
    <t>Místo:</t>
  </si>
  <si>
    <t xml:space="preserve"> </t>
  </si>
  <si>
    <t>Datum:</t>
  </si>
  <si>
    <t>6. 2. 2018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</si>
  <si>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</si>
  <si>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</si>
  <si>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</si>
  <si>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</si>
  <si>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</si>
  <si>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</si>
  <si>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</si>
  <si>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</si>
  <si>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</si>
  <si>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</si>
  <si>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</si>
  <si>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</si>
  <si>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</si>
  <si>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</si>
  <si>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</si>
  <si>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</si>
  <si>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</si>
  <si>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</si>
  <si>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</si>
  <si>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</si>
  <si>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</si>
  <si>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</si>
  <si>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</si>
  <si>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</si>
  <si>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</si>
  <si>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</si>
  <si>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</si>
  <si>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</si>
  <si>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</si>
  <si>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</si>
  <si>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</si>
  <si>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</si>
  <si>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</si>
  <si>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</si>
  <si>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</si>
  <si>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</si>
  <si>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</si>
  <si>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</si>
  <si>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</si>
  <si>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</si>
  <si>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</si>
  <si>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</si>
  <si>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</si>
  <si>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</si>
  <si>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</si>
  <si>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</si>
  <si>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</si>
  <si>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</t>
  </si>
  <si>
    <t>VRN</t>
  </si>
  <si>
    <t>VON</t>
  </si>
  <si>
    <t>1</t>
  </si>
  <si>
    <t>{735f682e-1ddd-43d4-9efd-3f3bf5b13e88}</t>
  </si>
  <si>
    <t>2</t>
  </si>
  <si>
    <t>01</t>
  </si>
  <si>
    <t>I.etapa</t>
  </si>
  <si>
    <t>STA</t>
  </si>
  <si>
    <t>{bca545d4-c861-42a4-b261-73a7c9fdb995}</t>
  </si>
  <si>
    <t>02</t>
  </si>
  <si>
    <t>II.etapa</t>
  </si>
  <si>
    <t>{22e3c837-6251-45e6-a3e8-944e2e4a18e6}</t>
  </si>
  <si>
    <t>03</t>
  </si>
  <si>
    <t>Výměna talířů I. etapa</t>
  </si>
  <si>
    <t>{aa8d89ae-fb90-4aaf-80e4-06d4a065abb4}</t>
  </si>
  <si>
    <t>04</t>
  </si>
  <si>
    <t>Výměna talířů II. etapa</t>
  </si>
  <si>
    <t>{042f2583-1273-475b-bc61-6d8f1d052fbb}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</si>
  <si>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</si>
  <si>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</si>
  <si>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</si>
  <si>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</si>
  <si>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</si>
  <si>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</si>
  <si>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</si>
  <si>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00 - VRN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</si>
  <si>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</si>
  <si>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</si>
  <si>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</si>
  <si>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</si>
  <si>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</si>
  <si>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</si>
  <si>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</si>
  <si>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</si>
  <si>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</si>
  <si>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</si>
  <si>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</si>
  <si>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</si>
  <si>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</si>
  <si>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</si>
  <si>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</si>
  <si>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</si>
  <si>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</si>
  <si>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</si>
  <si>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</si>
  <si>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</si>
  <si>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</si>
  <si>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</si>
  <si>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</si>
  <si>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</si>
  <si>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</si>
  <si>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Vedlejší rozpočtové náklady</t>
  </si>
  <si>
    <t>5</t>
  </si>
  <si>
    <t>ROZPOCET</t>
  </si>
  <si>
    <t>VRN1</t>
  </si>
  <si>
    <t>Průzkumné, geodetické a projektové práce</t>
  </si>
  <si>
    <t>4</t>
  </si>
  <si>
    <t>K</t>
  </si>
  <si>
    <t>012103000</t>
  </si>
  <si>
    <t>Geodetické práce před výstavbou</t>
  </si>
  <si>
    <t>…</t>
  </si>
  <si>
    <t>CS ÚRS 2018 01</t>
  </si>
  <si>
    <t>1024</t>
  </si>
  <si>
    <t>-194462664</t>
  </si>
  <si>
    <t>P</t>
  </si>
  <si>
    <t>Poznámka k položce:
Vytýčení stávajících inženýrských sítí</t>
  </si>
  <si>
    <t>012303000</t>
  </si>
  <si>
    <t>Geodetické práce po výstavbě</t>
  </si>
  <si>
    <t>1981290926</t>
  </si>
  <si>
    <t>Poznámka k položce:
Zaměření skutečného provedení stavby</t>
  </si>
  <si>
    <t>3</t>
  </si>
  <si>
    <t>013254000</t>
  </si>
  <si>
    <t>Dokumentace skutečného provedení stavby</t>
  </si>
  <si>
    <t>-57474471</t>
  </si>
  <si>
    <t>Poznámka k položce:
Zřetelné vyznačení všech změn do projektové dokumentace stavby, ke kterým dojde v průběhu realizace díla v min. 2 vyhotoveních.</t>
  </si>
  <si>
    <t>VRN3</t>
  </si>
  <si>
    <t>Zařízení staveniště</t>
  </si>
  <si>
    <t>6</t>
  </si>
  <si>
    <t>030001000</t>
  </si>
  <si>
    <t>1788805172</t>
  </si>
  <si>
    <t>VRN4</t>
  </si>
  <si>
    <t>Inženýrská činnost</t>
  </si>
  <si>
    <t>8</t>
  </si>
  <si>
    <t>040001000</t>
  </si>
  <si>
    <t>-1734776818</t>
  </si>
  <si>
    <t>Poznámka k položce:
Projednání DIO, zajištění DIR</t>
  </si>
  <si>
    <t>043134000</t>
  </si>
  <si>
    <t>Zkoušky zatěžovací</t>
  </si>
  <si>
    <t>175245950</t>
  </si>
  <si>
    <t>VRN7</t>
  </si>
  <si>
    <t>Provozní vlivy</t>
  </si>
  <si>
    <t>7</t>
  </si>
  <si>
    <t>070001000</t>
  </si>
  <si>
    <t>380222237</t>
  </si>
  <si>
    <t>Poznámka k položce:
Ztížené podmínky provádění prací za provozu.</t>
  </si>
  <si>
    <t>VRN9</t>
  </si>
  <si>
    <t>Ostatní náklady</t>
  </si>
  <si>
    <t>9</t>
  </si>
  <si>
    <t>090001000</t>
  </si>
  <si>
    <t>-126077007</t>
  </si>
  <si>
    <t>Poznámka k položce:
DIO, případná úprava SSZ apod.</t>
  </si>
  <si>
    <t>01 - I.etapa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</si>
  <si>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</si>
  <si>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</si>
  <si>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</si>
  <si>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</si>
  <si>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</si>
  <si>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</si>
  <si>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</si>
  <si>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</si>
  <si>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</si>
  <si>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</si>
  <si>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113154322</t>
  </si>
  <si>
    <t>Frézování živičného podkladu nebo krytu s naložením na dopravní prostředek plochy přes 1 000 do 10 000 m2 bez překážek v trase pruhu šířky do 1 m, tloušťky vrstvy 40 mm</t>
  </si>
  <si>
    <t>m2</t>
  </si>
  <si>
    <t>1214368518</t>
  </si>
  <si>
    <t>VV</t>
  </si>
  <si>
    <t>"vozovka" 9860</t>
  </si>
  <si>
    <t>"sanace širokých trhlin na mostní konstrukci" 6659*0,075</t>
  </si>
  <si>
    <t>Součet</t>
  </si>
  <si>
    <t>113154323</t>
  </si>
  <si>
    <t>Frézování živičného podkladu nebo krytu s naložením na dopravní prostředek plochy přes 1 000 do 10 000 m2 bez překážek v trase pruhu šířky do 1 m, tloušťky vrstvy 50 mm</t>
  </si>
  <si>
    <t>-1880089848</t>
  </si>
  <si>
    <t>"sanace širokých trhlin na zemním tělese"3201*0,15</t>
  </si>
  <si>
    <t>113154324</t>
  </si>
  <si>
    <t>Frézování živičného podkladu nebo krytu s naložením na dopravní prostředek plochy přes 1 000 do 10 000 m2 bez překážek v trase pruhu šířky do 1 m, tloušťky vrstvy 100 mm</t>
  </si>
  <si>
    <t>1410264614</t>
  </si>
  <si>
    <t>113201112</t>
  </si>
  <si>
    <t>Vytrhání obrub s vybouráním lože, s přemístěním hmot na skládku na vzdálenost do 3 m nebo s naložením na dopravní prostředek silničních ležatých</t>
  </si>
  <si>
    <t>m</t>
  </si>
  <si>
    <t>1723277600</t>
  </si>
  <si>
    <t>95,2</t>
  </si>
  <si>
    <t>Komunikace pozemní</t>
  </si>
  <si>
    <t>565166111</t>
  </si>
  <si>
    <t>Asfaltový beton vrstva podkladní ACP 22 (obalované kamenivo hrubozrnné - OKH) s rozprostřením a zhutněním v pruhu šířky do 3 m, po zhutnění tl. 80 mm</t>
  </si>
  <si>
    <t>147318867</t>
  </si>
  <si>
    <t>"sanace širokých trhlin na zemním tělese"480,15</t>
  </si>
  <si>
    <t>577165112</t>
  </si>
  <si>
    <t>Asfaltový beton vrstva ložní ACL 16 (ABH) s rozprostřením a zhutněním z nemodifikovaného asfaltu v pruhu šířky do 3 m, po zhutnění tl. 70 mm</t>
  </si>
  <si>
    <t>-1553681891</t>
  </si>
  <si>
    <t>573231106</t>
  </si>
  <si>
    <t>Postřik spojovací PS bez posypu kamenivem ze silniční emulze, v množství 0,30 kg/m2</t>
  </si>
  <si>
    <t>-480003583</t>
  </si>
  <si>
    <t>"sanace širokých trhlin na zemním tělese"480,15*2</t>
  </si>
  <si>
    <t>"vozovka"9860</t>
  </si>
  <si>
    <t>576133211</t>
  </si>
  <si>
    <t>Asfaltový koberec mastixový SMA 11 (AKMS) s rozprostřením a se zhutněním v pruhu šířky do 3 m, po zhutnění tl. 40 mm</t>
  </si>
  <si>
    <t>717700963</t>
  </si>
  <si>
    <t>Poznámka k položce:
Do kameniva asfaltové směsi přimíchány anorganiocká vlákna např. aramit v množství dle pokynu investora (laboratoř TSK)</t>
  </si>
  <si>
    <t>Trubní vedení</t>
  </si>
  <si>
    <t>899204211</t>
  </si>
  <si>
    <t>Demontáž mříží litinových včetně rámů, hmotnosti jednotlivě přes 150 Kg</t>
  </si>
  <si>
    <t>kus</t>
  </si>
  <si>
    <t>1040271510</t>
  </si>
  <si>
    <t>Poznámka k položce:
Demontáž stávající vpusti.</t>
  </si>
  <si>
    <t>10</t>
  </si>
  <si>
    <t>895941111</t>
  </si>
  <si>
    <t>Zřízení vpusti kanalizační uliční z betonových dílců typ UV-50 normální</t>
  </si>
  <si>
    <t>-183032081</t>
  </si>
  <si>
    <t>11</t>
  </si>
  <si>
    <t>M</t>
  </si>
  <si>
    <t>592238500</t>
  </si>
  <si>
    <t>dno betonové pro uliční vpusť s výtokovým otvorem 45x33x5 cm</t>
  </si>
  <si>
    <t>-839523585</t>
  </si>
  <si>
    <t>12</t>
  </si>
  <si>
    <t>592238580</t>
  </si>
  <si>
    <t>skruž betonová pro uliční vpusť horní 45 x 57 x 5 cm</t>
  </si>
  <si>
    <t>865200174</t>
  </si>
  <si>
    <t>13</t>
  </si>
  <si>
    <t>592238640</t>
  </si>
  <si>
    <t>prstenec betonový pro uliční vpusť vyrovnávací 39 x 6 x 13 cm</t>
  </si>
  <si>
    <t>-912460145</t>
  </si>
  <si>
    <t>14</t>
  </si>
  <si>
    <t>592238740</t>
  </si>
  <si>
    <t>koš vysoký pro uliční vpusti, žárově zinkovaný plech,pro rám 500/300</t>
  </si>
  <si>
    <t>1557919064</t>
  </si>
  <si>
    <t>899204112</t>
  </si>
  <si>
    <t>Osazení mříží litinových včetně rámů a košů na bahno pro třídu zatížení D400, E600</t>
  </si>
  <si>
    <t>-1563467381</t>
  </si>
  <si>
    <t>16</t>
  </si>
  <si>
    <t>55242R01</t>
  </si>
  <si>
    <t>rám a mříž D 400 - 500x500mm</t>
  </si>
  <si>
    <t>709575157</t>
  </si>
  <si>
    <t>Ostatní konstrukce a práce, bourání</t>
  </si>
  <si>
    <t>17</t>
  </si>
  <si>
    <t>915611111</t>
  </si>
  <si>
    <t>Předznačení pro vodorovné značení stříkané barvou nebo prováděné z nátěrových hmot liniové dělicí čáry, vodicí proužky</t>
  </si>
  <si>
    <t>-748846003</t>
  </si>
  <si>
    <t>"V1a"82</t>
  </si>
  <si>
    <t>"V2a"1137</t>
  </si>
  <si>
    <t>"V2b"54+362</t>
  </si>
  <si>
    <t>"V4"57</t>
  </si>
  <si>
    <t>"V5"13</t>
  </si>
  <si>
    <t>18</t>
  </si>
  <si>
    <t>915111111</t>
  </si>
  <si>
    <t>Vodorovné dopravní značení stříkané barvou dělící čára šířky 125 mm souvislá bílá základní</t>
  </si>
  <si>
    <t>-282661690</t>
  </si>
  <si>
    <t>19</t>
  </si>
  <si>
    <t>915211112</t>
  </si>
  <si>
    <t>Vodorovné dopravní značení stříkaným plastem dělící čára šířky 125 mm souvislá bílá retroreflexní</t>
  </si>
  <si>
    <t>-1169144275</t>
  </si>
  <si>
    <t>20</t>
  </si>
  <si>
    <t>915111121</t>
  </si>
  <si>
    <t>Vodorovné dopravní značení stříkané barvou dělící čára šířky 125 mm přerušovaná bílá základní</t>
  </si>
  <si>
    <t>1857480807</t>
  </si>
  <si>
    <t>915211122</t>
  </si>
  <si>
    <t>Vodorovné dopravní značení stříkaným plastem dělící čára šířky 125 mm přerušovaná bílá retroreflexní</t>
  </si>
  <si>
    <t>-1034017926</t>
  </si>
  <si>
    <t>22</t>
  </si>
  <si>
    <t>915121111</t>
  </si>
  <si>
    <t>Vodorovné dopravní značení stříkané barvou vodící čára bílá šířky 250 mm souvislá základní</t>
  </si>
  <si>
    <t>120205205</t>
  </si>
  <si>
    <t>"V5"13*2</t>
  </si>
  <si>
    <t>23</t>
  </si>
  <si>
    <t>915221112</t>
  </si>
  <si>
    <t>Vodorovné dopravní značení stříkaným plastem vodící čára bílá šířky 250 mm souvislá retroreflexní</t>
  </si>
  <si>
    <t>131472260</t>
  </si>
  <si>
    <t>24</t>
  </si>
  <si>
    <t>915621111</t>
  </si>
  <si>
    <t>Předznačení pro vodorovné značení stříkané barvou nebo prováděné z nátěrových hmot plošné šipky, symboly, nápisy</t>
  </si>
  <si>
    <t>-1602792531</t>
  </si>
  <si>
    <t>"V9a rovně"14*2,5</t>
  </si>
  <si>
    <t>"V9a vpravo"10*2,5</t>
  </si>
  <si>
    <t>"V9a vlevo"8*2,5</t>
  </si>
  <si>
    <t>"V9c"2*2,5</t>
  </si>
  <si>
    <t>"V13a"94</t>
  </si>
  <si>
    <t>25</t>
  </si>
  <si>
    <t>915131111</t>
  </si>
  <si>
    <t>Vodorovné dopravní značení stříkané barvou přechody pro chodce, šipky, symboly bílé základní</t>
  </si>
  <si>
    <t>-2054728452</t>
  </si>
  <si>
    <t>26</t>
  </si>
  <si>
    <t>915231112</t>
  </si>
  <si>
    <t>Vodorovné dopravní značení stříkaným plastem přechody pro chodce, šipky, symboly nápisy bílé retroreflexní</t>
  </si>
  <si>
    <t>1653080645</t>
  </si>
  <si>
    <t>27</t>
  </si>
  <si>
    <t>916241113</t>
  </si>
  <si>
    <t>Osazení obrubníku kamenného se zřízením lože, s vyplněním a zatřením spár cementovou maltou ležatého s boční opěrou z betonu prostého, do lože z betonu prostého</t>
  </si>
  <si>
    <t>1959231856</t>
  </si>
  <si>
    <t>28</t>
  </si>
  <si>
    <t>58380004</t>
  </si>
  <si>
    <t>obrubník kamenný přímý, žula, 25x20</t>
  </si>
  <si>
    <t>2007587092</t>
  </si>
  <si>
    <t>95,2/2</t>
  </si>
  <si>
    <t>29</t>
  </si>
  <si>
    <t>919112222</t>
  </si>
  <si>
    <t>Řezání dilatačních spár v živičném krytu vytvoření komůrky pro těsnící zálivku šířky 15 mm, hloubky 25 mm</t>
  </si>
  <si>
    <t>1174180770</t>
  </si>
  <si>
    <t>"sanace úzkých trhlin"640,2</t>
  </si>
  <si>
    <t>"sanace úzkých trhlin s geotextilií"640,2</t>
  </si>
  <si>
    <t>"úprava styčných spar"960,3</t>
  </si>
  <si>
    <t>"pracovní spáry"2745</t>
  </si>
  <si>
    <t>30</t>
  </si>
  <si>
    <t>919122121</t>
  </si>
  <si>
    <t>Utěsnění dilatačních spár zálivkou za tepla v cementobetonovém nebo živičném krytu včetně adhezního nátěru s těsnicím profilem pod zálivkou, pro komůrky šířky 15 mm, hloubky 25 mm</t>
  </si>
  <si>
    <t>-2051723810</t>
  </si>
  <si>
    <t>31</t>
  </si>
  <si>
    <t>R01</t>
  </si>
  <si>
    <t>Sanace mostní konstrukce</t>
  </si>
  <si>
    <t>1292490274</t>
  </si>
  <si>
    <t>Poznámka k položce:
Naříznutí asfaltové ložní vrstvy cca 20 mm (nesmí dojít k porušení ocelové mostovky), odstranění asfaltové vrstvy (odloupání), očištění, aplikace antikorozního nátěru, izolace asfaltovým izolačním pásem, zalití vrstvou litého asfaltu (LA) v potřebné tloušťce, vyztužení vrstvy LA geomříží teplotně odolné pokládce horké asfaltové směsi z kompozitu složeného ze skelných vláken, profrézování obvodu opravované plochy, zalití prořízlé spáry těsnící asfaltovou zálivkou, přetěsnění spáry těsnícím asflatovým páskem</t>
  </si>
  <si>
    <t>32</t>
  </si>
  <si>
    <t>R02</t>
  </si>
  <si>
    <t>Kamerový průzkum přípojek UV</t>
  </si>
  <si>
    <t>1923506058</t>
  </si>
  <si>
    <t>49</t>
  </si>
  <si>
    <t>33</t>
  </si>
  <si>
    <t>R03</t>
  </si>
  <si>
    <t>Pryžové těsnění středního dělícícho pásu</t>
  </si>
  <si>
    <t>-630435523</t>
  </si>
  <si>
    <t>"těsnění kovového krytu středního dělícího pásu"147</t>
  </si>
  <si>
    <t>34</t>
  </si>
  <si>
    <t>R04</t>
  </si>
  <si>
    <t>Oprava zaklápěcího kovového krytu středního dělícícho pásu</t>
  </si>
  <si>
    <t>-1313649873</t>
  </si>
  <si>
    <t>"kovový kryt středního dělícího pásu" 30</t>
  </si>
  <si>
    <t>35</t>
  </si>
  <si>
    <t>R05</t>
  </si>
  <si>
    <t>Oprava a doplnění kamenného obkladu schodiště</t>
  </si>
  <si>
    <t>-687023937</t>
  </si>
  <si>
    <t>Poznámka k položce:
Kamenný obklad na zábradlí a schodišťových stupních bude doplněn stejným ,materiálem se stejnou barevnou úpravou. Tloušťka obkladu dle stávajícícho obkladu cca 30 mm. Obklad lepen po očištění k betonové konstrukci cementovým lepidlem odolným proti mrazu. Tmelení spár.</t>
  </si>
  <si>
    <t>36</t>
  </si>
  <si>
    <t>R06</t>
  </si>
  <si>
    <t>Demontáž betonového svodidla</t>
  </si>
  <si>
    <t>-1434567839</t>
  </si>
  <si>
    <t>67</t>
  </si>
  <si>
    <t>37</t>
  </si>
  <si>
    <t>R07</t>
  </si>
  <si>
    <t>Montáž betonového svodidla</t>
  </si>
  <si>
    <t>2126670878</t>
  </si>
  <si>
    <t>38</t>
  </si>
  <si>
    <t>R08</t>
  </si>
  <si>
    <t>Čištění dilatací</t>
  </si>
  <si>
    <t>-517503104</t>
  </si>
  <si>
    <t>117</t>
  </si>
  <si>
    <t>39</t>
  </si>
  <si>
    <t>R09</t>
  </si>
  <si>
    <t>Posřik proti plevelu</t>
  </si>
  <si>
    <t>-2003087821</t>
  </si>
  <si>
    <t>509</t>
  </si>
  <si>
    <t>40</t>
  </si>
  <si>
    <t>R11</t>
  </si>
  <si>
    <t>Čištění tlakovou vodou</t>
  </si>
  <si>
    <t>1350095343</t>
  </si>
  <si>
    <t>"schodiště"93</t>
  </si>
  <si>
    <t>997</t>
  </si>
  <si>
    <t>Přesun sutě</t>
  </si>
  <si>
    <t>41</t>
  </si>
  <si>
    <t>997221551</t>
  </si>
  <si>
    <t>Vodorovná doprava suti bez naložení, ale se složením a s hrubým urovnáním ze sypkých materiálů, na vzdálenost do 1 km</t>
  </si>
  <si>
    <t>t</t>
  </si>
  <si>
    <t>1063317181</t>
  </si>
  <si>
    <t>9860*0,04*2,2</t>
  </si>
  <si>
    <t>(6659*0,075)*0,04*2,2</t>
  </si>
  <si>
    <t>Mezisoučet</t>
  </si>
  <si>
    <t>(3201*0,15)*0,05*2,2</t>
  </si>
  <si>
    <t>(3201*0,15)*0,1*2,2</t>
  </si>
  <si>
    <t>42</t>
  </si>
  <si>
    <t>997221559</t>
  </si>
  <si>
    <t>Vodorovná doprava suti bez naložení, ale se složením a s hrubým urovnáním Příplatek k ceně za každý další i započatý 1 km přes 1 km</t>
  </si>
  <si>
    <t>-490162609</t>
  </si>
  <si>
    <t>"20km"1070,079*19</t>
  </si>
  <si>
    <t>43</t>
  </si>
  <si>
    <t>997221561</t>
  </si>
  <si>
    <t>Vodorovná doprava suti bez naložení, ale se složením a s hrubým urovnáním z kusových materiálů, na vzdálenost do 1 km</t>
  </si>
  <si>
    <t>-1155531417</t>
  </si>
  <si>
    <t>95,2*0,25*3</t>
  </si>
  <si>
    <t>44</t>
  </si>
  <si>
    <t>997221569</t>
  </si>
  <si>
    <t>-1882656099</t>
  </si>
  <si>
    <t>"20km"71,4*19</t>
  </si>
  <si>
    <t>45</t>
  </si>
  <si>
    <t>997221845</t>
  </si>
  <si>
    <t>Poplatek za uložení stavebního odpadu na skládce (skládkovné) asfaltového bez obsahu dehtu zatříděného do Katalogu odpadů pod kódem 170 302</t>
  </si>
  <si>
    <t>-77363383</t>
  </si>
  <si>
    <t>46</t>
  </si>
  <si>
    <t>997221815</t>
  </si>
  <si>
    <t>Poplatek za uložení stavebního odpadu na skládce (skládkovné) z prostého betonu zatříděného do Katalogu odpadů pod kódem 170 101</t>
  </si>
  <si>
    <t>-1563878616</t>
  </si>
  <si>
    <t>47</t>
  </si>
  <si>
    <t>R10</t>
  </si>
  <si>
    <t>Odečet ceny odfrézovaného materiálu</t>
  </si>
  <si>
    <t>627835241</t>
  </si>
  <si>
    <t>998</t>
  </si>
  <si>
    <t>Přesun hmot</t>
  </si>
  <si>
    <t>48</t>
  </si>
  <si>
    <t>998225111</t>
  </si>
  <si>
    <t>Přesun hmot pro komunikace s krytem z kameniva, monolitickým betonovým nebo živičným dopravní vzdálenost do 200 m jakékoliv délky objektu</t>
  </si>
  <si>
    <t>1621664167</t>
  </si>
  <si>
    <t>02 - II.etapa</t>
  </si>
  <si>
    <t>-1672792118</t>
  </si>
  <si>
    <t>"vozovka"12099</t>
  </si>
  <si>
    <t>"sanace širokých trhlin na mostní konstrukci"6291*0,08</t>
  </si>
  <si>
    <t>1012478343</t>
  </si>
  <si>
    <t>"sanace širokých trhlin na zemním tělese"5808*0,15</t>
  </si>
  <si>
    <t>-621742915</t>
  </si>
  <si>
    <t>1902292757</t>
  </si>
  <si>
    <t>181,8</t>
  </si>
  <si>
    <t>2130885823</t>
  </si>
  <si>
    <t>"sanace širokých trhlin na zemním tělese"871,2</t>
  </si>
  <si>
    <t>1344926094</t>
  </si>
  <si>
    <t>"sanace širokých trhlin na zemním tělese"817,2*2</t>
  </si>
  <si>
    <t>899969462</t>
  </si>
  <si>
    <t>817,2</t>
  </si>
  <si>
    <t>1166527969</t>
  </si>
  <si>
    <t>1229703875</t>
  </si>
  <si>
    <t>2093264339</t>
  </si>
  <si>
    <t>-134715896</t>
  </si>
  <si>
    <t>-1080053618</t>
  </si>
  <si>
    <t>1932317780</t>
  </si>
  <si>
    <t>865035987</t>
  </si>
  <si>
    <t>-609432046</t>
  </si>
  <si>
    <t>-1510726088</t>
  </si>
  <si>
    <t>-1077593555</t>
  </si>
  <si>
    <t>"V1a"94</t>
  </si>
  <si>
    <t>"V2a"1076+374</t>
  </si>
  <si>
    <t>"V2b"28+212</t>
  </si>
  <si>
    <t>"V4"40</t>
  </si>
  <si>
    <t>"V5"24</t>
  </si>
  <si>
    <t>-2005771924</t>
  </si>
  <si>
    <t>"V5"24*2</t>
  </si>
  <si>
    <t>671495820</t>
  </si>
  <si>
    <t>-929090611</t>
  </si>
  <si>
    <t>-2010808171</t>
  </si>
  <si>
    <t>1847804464</t>
  </si>
  <si>
    <t>-1135650549</t>
  </si>
  <si>
    <t>1612392696</t>
  </si>
  <si>
    <t>"V9a rovně"6*2,5</t>
  </si>
  <si>
    <t>"V9a vpravo"5*2,5</t>
  </si>
  <si>
    <t>"V9a vlevo"4*2,5</t>
  </si>
  <si>
    <t>"V9a rovně doprava doleva"4*3</t>
  </si>
  <si>
    <t>"V9a rovně doleva"4*2,75</t>
  </si>
  <si>
    <t>"V19"1</t>
  </si>
  <si>
    <t>"V13a"105</t>
  </si>
  <si>
    <t>-656699950</t>
  </si>
  <si>
    <t>-1497451064</t>
  </si>
  <si>
    <t>-783958959</t>
  </si>
  <si>
    <t>-260593462</t>
  </si>
  <si>
    <t>181,8/2</t>
  </si>
  <si>
    <t>47907748</t>
  </si>
  <si>
    <t>"sanace úzkých trhlin"1161,6</t>
  </si>
  <si>
    <t>"sanace úzkých trhlin s geotextilií"1161,6</t>
  </si>
  <si>
    <t>"úprava styčných spar"1742,4</t>
  </si>
  <si>
    <t>"pracovní spáry"2810</t>
  </si>
  <si>
    <t>-66604287</t>
  </si>
  <si>
    <t>361311424</t>
  </si>
  <si>
    <t>6291*0,08</t>
  </si>
  <si>
    <t>1615132462</t>
  </si>
  <si>
    <t>650102788</t>
  </si>
  <si>
    <t>-1686243099</t>
  </si>
  <si>
    <t>-549053802</t>
  </si>
  <si>
    <t>1017365934</t>
  </si>
  <si>
    <t>129</t>
  </si>
  <si>
    <t>2081796243</t>
  </si>
  <si>
    <t>710</t>
  </si>
  <si>
    <t>-1705868048</t>
  </si>
  <si>
    <t>"schodiště"89</t>
  </si>
  <si>
    <t>"střední dělící pás"490</t>
  </si>
  <si>
    <t>1448241138</t>
  </si>
  <si>
    <t>12099*0,04*2,2</t>
  </si>
  <si>
    <t>(6291*0,08)*0,04*2,2</t>
  </si>
  <si>
    <t>(5808*0,15)*0,05*2,2</t>
  </si>
  <si>
    <t>(5808*0,15)*0,1*2,2</t>
  </si>
  <si>
    <t>1433056974</t>
  </si>
  <si>
    <t>"20km"1396,497*19</t>
  </si>
  <si>
    <t>-1697100247</t>
  </si>
  <si>
    <t>181,8*0,25*3</t>
  </si>
  <si>
    <t>-1820655446</t>
  </si>
  <si>
    <t>"20km"136,35*19</t>
  </si>
  <si>
    <t>-947638697</t>
  </si>
  <si>
    <t>1419924269</t>
  </si>
  <si>
    <t>1522216160</t>
  </si>
  <si>
    <t>-129227958</t>
  </si>
  <si>
    <t>03 - Výměna talířů I. etapa</t>
  </si>
  <si>
    <t>N00 - Nepojmenované práce</t>
  </si>
  <si>
    <t xml:space="preserve">    N01 - Instalace postřikových talířů a bočních trysek</t>
  </si>
  <si>
    <t xml:space="preserve">    N02 - Zajišťovací práce</t>
  </si>
  <si>
    <t>N00</t>
  </si>
  <si>
    <t>Nepojmenované práce</t>
  </si>
  <si>
    <t>N01</t>
  </si>
  <si>
    <t>Instalace postřikových talířů a bočních trysek</t>
  </si>
  <si>
    <t>01R</t>
  </si>
  <si>
    <t>Vrtání otvoru prům 250 x 5 mm pro postř. talíř</t>
  </si>
  <si>
    <t>ks</t>
  </si>
  <si>
    <t>512</t>
  </si>
  <si>
    <t>-171564524</t>
  </si>
  <si>
    <t>02R</t>
  </si>
  <si>
    <t>Řezání drážky pro postř. talíř</t>
  </si>
  <si>
    <t>496202719</t>
  </si>
  <si>
    <t>03R</t>
  </si>
  <si>
    <t>Trysk. talíř - 6 trysek</t>
  </si>
  <si>
    <t>-1160286007</t>
  </si>
  <si>
    <t>04R</t>
  </si>
  <si>
    <t>Boční tryska (vč. držáku trysky)</t>
  </si>
  <si>
    <t>575220874</t>
  </si>
  <si>
    <t>05R</t>
  </si>
  <si>
    <t>Ocelová chránička na hadice</t>
  </si>
  <si>
    <t>-1342249509</t>
  </si>
  <si>
    <t>06R</t>
  </si>
  <si>
    <t>hydraulická hadice přesná 18/14 - talíře</t>
  </si>
  <si>
    <t>-293085685</t>
  </si>
  <si>
    <t>07R</t>
  </si>
  <si>
    <t>hydraulická hadice přesná 18/14 - boční trysky</t>
  </si>
  <si>
    <t>-476849117</t>
  </si>
  <si>
    <t>08R</t>
  </si>
  <si>
    <t>Fixace a usazení všech komponentů</t>
  </si>
  <si>
    <t>kpl</t>
  </si>
  <si>
    <t>-1346702960</t>
  </si>
  <si>
    <t>09R</t>
  </si>
  <si>
    <t>zalití talířů epoxidovým lepidlem</t>
  </si>
  <si>
    <t>1961467520</t>
  </si>
  <si>
    <t>10R</t>
  </si>
  <si>
    <t>Zapravení teplou zálivkou</t>
  </si>
  <si>
    <t>-1894778995</t>
  </si>
  <si>
    <t>11R</t>
  </si>
  <si>
    <t>Spojovací a drobný materiál</t>
  </si>
  <si>
    <t>1817927994</t>
  </si>
  <si>
    <t>12R</t>
  </si>
  <si>
    <t>Plechová distanční destička u vozovky, vč. instalace</t>
  </si>
  <si>
    <t>-1670859180</t>
  </si>
  <si>
    <t>13R</t>
  </si>
  <si>
    <t>Technik, montér - nespecifikované práce</t>
  </si>
  <si>
    <t>hod</t>
  </si>
  <si>
    <t>575952961</t>
  </si>
  <si>
    <t>"I.etapa"25</t>
  </si>
  <si>
    <t>14R</t>
  </si>
  <si>
    <t>Doprava</t>
  </si>
  <si>
    <t>km</t>
  </si>
  <si>
    <t>-419261420</t>
  </si>
  <si>
    <t>"I.etapa"2*60</t>
  </si>
  <si>
    <t>N02</t>
  </si>
  <si>
    <t>Zajišťovací práce</t>
  </si>
  <si>
    <t>15R</t>
  </si>
  <si>
    <t>Dopravní značení</t>
  </si>
  <si>
    <t>888361009</t>
  </si>
  <si>
    <t>16R</t>
  </si>
  <si>
    <t>Založení staveniště</t>
  </si>
  <si>
    <t>1333637415</t>
  </si>
  <si>
    <t>"I.etapa" 1</t>
  </si>
  <si>
    <t>17R</t>
  </si>
  <si>
    <t>Přesun dodávek</t>
  </si>
  <si>
    <t>1964443095</t>
  </si>
  <si>
    <t>04 - Výměna talířů II. etapa</t>
  </si>
  <si>
    <t>"II.etapa"25</t>
  </si>
  <si>
    <t>"II.etapa"2*60</t>
  </si>
  <si>
    <t>"II.etapa" 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</si>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</sst>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36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</xf>
    <xf numFmtId="0" fontId="13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1" applyFont="1" applyFill="1" applyAlignment="1" applyProtection="1">
      <alignment vertical="center"/>
    </xf>
    <xf numFmtId="0" fontId="45" fillId="2" borderId="0" xfId="1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6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20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1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21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20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left"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0" fontId="2" fillId="5" borderId="11" xfId="0" applyFont="1" applyFill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3" fillId="0" borderId="18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0" fillId="0" borderId="23" xfId="0" applyNumberFormat="1" applyFont="1" applyBorder="1" applyAlignment="1" applyProtection="1">
      <alignment vertical="center"/>
    </xf>
    <xf numFmtId="4" fontId="30" fillId="0" borderId="24" xfId="0" applyNumberFormat="1" applyFont="1" applyBorder="1" applyAlignment="1" applyProtection="1">
      <alignment vertical="center"/>
    </xf>
    <xf numFmtId="166" fontId="30" fillId="0" borderId="24" xfId="0" applyNumberFormat="1" applyFont="1" applyBorder="1" applyAlignment="1" applyProtection="1">
      <alignment vertical="center"/>
    </xf>
    <xf numFmtId="4" fontId="30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1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4" fontId="24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2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3" fillId="0" borderId="16" xfId="0" applyNumberFormat="1" applyFont="1" applyBorder="1" applyAlignment="1" applyProtection="1"/>
    <xf numFmtId="166" fontId="33" fillId="0" borderId="17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7" fillId="0" borderId="28" xfId="0" applyFont="1" applyBorder="1" applyAlignment="1" applyProtection="1">
      <alignment horizontal="center" vertical="center"/>
    </xf>
    <xf numFmtId="49" fontId="37" fillId="0" borderId="28" xfId="0" applyNumberFormat="1" applyFont="1" applyBorder="1" applyAlignment="1" applyProtection="1">
      <alignment horizontal="left" vertical="center" wrapText="1"/>
    </xf>
    <xf numFmtId="0" fontId="37" fillId="0" borderId="28" xfId="0" applyFont="1" applyBorder="1" applyAlignment="1" applyProtection="1">
      <alignment horizontal="left" vertical="center" wrapText="1"/>
    </xf>
    <xf numFmtId="0" fontId="37" fillId="0" borderId="28" xfId="0" applyFont="1" applyBorder="1" applyAlignment="1" applyProtection="1">
      <alignment horizontal="center" vertical="center" wrapText="1"/>
    </xf>
    <xf numFmtId="167" fontId="37" fillId="0" borderId="28" xfId="0" applyNumberFormat="1" applyFont="1" applyBorder="1" applyAlignment="1" applyProtection="1">
      <alignment vertical="center"/>
    </xf>
    <xf numFmtId="4" fontId="37" fillId="3" borderId="28" xfId="0" applyNumberFormat="1" applyFont="1" applyFill="1" applyBorder="1" applyAlignment="1" applyProtection="1">
      <alignment vertical="center"/>
      <protection locked="0"/>
    </xf>
    <xf numFmtId="4" fontId="37" fillId="0" borderId="28" xfId="0" applyNumberFormat="1" applyFont="1" applyBorder="1" applyAlignment="1" applyProtection="1">
      <alignment vertical="center"/>
    </xf>
    <xf numFmtId="0" fontId="37" fillId="0" borderId="5" xfId="0" applyFont="1" applyBorder="1" applyAlignment="1">
      <alignment vertical="center"/>
    </xf>
    <xf numFmtId="0" fontId="37" fillId="3" borderId="2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" fillId="0" borderId="24" xfId="0" applyFont="1" applyBorder="1" applyAlignment="1" applyProtection="1">
      <alignment horizontal="center"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8" fillId="0" borderId="23" xfId="0" applyFont="1" applyBorder="1" applyAlignment="1" applyProtection="1">
      <alignment vertical="center"/>
    </xf>
    <xf numFmtId="0" fontId="8" fillId="0" borderId="24" xfId="0" applyFont="1" applyBorder="1" applyAlignment="1" applyProtection="1">
      <alignment vertical="center"/>
    </xf>
    <xf numFmtId="0" fontId="8" fillId="0" borderId="25" xfId="0" applyFont="1" applyBorder="1" applyAlignment="1" applyProtection="1">
      <alignment vertical="center"/>
    </xf>
    <xf numFmtId="0" fontId="0" fillId="0" borderId="0" xfId="0" applyAlignment="1">
      <alignment vertical="top"/>
      <protection locked="0"/>
    </xf>
    <xf numFmtId="0" fontId="38" fillId="0" borderId="29" xfId="0" applyFont="1" applyBorder="1" applyAlignment="1">
      <alignment vertical="center" wrapText="1"/>
      <protection locked="0"/>
    </xf>
    <xf numFmtId="0" fontId="38" fillId="0" borderId="30" xfId="0" applyFont="1" applyBorder="1" applyAlignment="1">
      <alignment vertical="center" wrapText="1"/>
      <protection locked="0"/>
    </xf>
    <xf numFmtId="0" fontId="38" fillId="0" borderId="31" xfId="0" applyFont="1" applyBorder="1" applyAlignment="1">
      <alignment vertical="center" wrapText="1"/>
      <protection locked="0"/>
    </xf>
    <xf numFmtId="0" fontId="38" fillId="0" borderId="32" xfId="0" applyFont="1" applyBorder="1" applyAlignment="1">
      <alignment horizontal="center" vertical="center" wrapText="1"/>
      <protection locked="0"/>
    </xf>
    <xf numFmtId="0" fontId="39" fillId="0" borderId="1" xfId="0" applyFont="1" applyBorder="1" applyAlignment="1">
      <alignment horizontal="center" vertical="center" wrapText="1"/>
      <protection locked="0"/>
    </xf>
    <xf numFmtId="0" fontId="38" fillId="0" borderId="33" xfId="0" applyFont="1" applyBorder="1" applyAlignment="1">
      <alignment horizontal="center" vertical="center" wrapText="1"/>
      <protection locked="0"/>
    </xf>
    <xf numFmtId="0" fontId="38" fillId="0" borderId="32" xfId="0" applyFont="1" applyBorder="1" applyAlignment="1">
      <alignment vertical="center" wrapText="1"/>
      <protection locked="0"/>
    </xf>
    <xf numFmtId="0" fontId="40" fillId="0" borderId="34" xfId="0" applyFont="1" applyBorder="1" applyAlignment="1">
      <alignment horizontal="left" wrapText="1"/>
      <protection locked="0"/>
    </xf>
    <xf numFmtId="0" fontId="38" fillId="0" borderId="33" xfId="0" applyFont="1" applyBorder="1" applyAlignment="1">
      <alignment vertical="center" wrapText="1"/>
      <protection locked="0"/>
    </xf>
    <xf numFmtId="0" fontId="40" fillId="0" borderId="1" xfId="0" applyFont="1" applyBorder="1" applyAlignment="1">
      <alignment horizontal="left" vertical="center" wrapText="1"/>
      <protection locked="0"/>
    </xf>
    <xf numFmtId="0" fontId="41" fillId="0" borderId="1" xfId="0" applyFont="1" applyBorder="1" applyAlignment="1">
      <alignment horizontal="left" vertical="center" wrapText="1"/>
      <protection locked="0"/>
    </xf>
    <xf numFmtId="0" fontId="41" fillId="0" borderId="32" xfId="0" applyFont="1" applyBorder="1" applyAlignment="1">
      <alignment vertical="center" wrapText="1"/>
      <protection locked="0"/>
    </xf>
    <xf numFmtId="0" fontId="41" fillId="0" borderId="1" xfId="0" applyFont="1" applyBorder="1" applyAlignment="1">
      <alignment vertical="center" wrapText="1"/>
      <protection locked="0"/>
    </xf>
    <xf numFmtId="0" fontId="41" fillId="0" borderId="1" xfId="0" applyFont="1" applyBorder="1" applyAlignment="1">
      <alignment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49" fontId="41" fillId="0" borderId="1" xfId="0" applyNumberFormat="1" applyFont="1" applyBorder="1" applyAlignment="1">
      <alignment horizontal="left" vertical="center" wrapText="1"/>
      <protection locked="0"/>
    </xf>
    <xf numFmtId="49" fontId="41" fillId="0" borderId="1" xfId="0" applyNumberFormat="1" applyFont="1" applyBorder="1" applyAlignment="1">
      <alignment vertical="center" wrapText="1"/>
      <protection locked="0"/>
    </xf>
    <xf numFmtId="0" fontId="38" fillId="0" borderId="35" xfId="0" applyFont="1" applyBorder="1" applyAlignment="1">
      <alignment vertical="center" wrapText="1"/>
      <protection locked="0"/>
    </xf>
    <xf numFmtId="0" fontId="42" fillId="0" borderId="34" xfId="0" applyFont="1" applyBorder="1" applyAlignment="1">
      <alignment vertical="center" wrapText="1"/>
      <protection locked="0"/>
    </xf>
    <xf numFmtId="0" fontId="38" fillId="0" borderId="36" xfId="0" applyFont="1" applyBorder="1" applyAlignment="1">
      <alignment vertical="center" wrapText="1"/>
      <protection locked="0"/>
    </xf>
    <xf numFmtId="0" fontId="38" fillId="0" borderId="1" xfId="0" applyFont="1" applyBorder="1" applyAlignment="1">
      <alignment vertical="top"/>
      <protection locked="0"/>
    </xf>
    <xf numFmtId="0" fontId="38" fillId="0" borderId="0" xfId="0" applyFont="1" applyAlignment="1">
      <alignment vertical="top"/>
      <protection locked="0"/>
    </xf>
    <xf numFmtId="0" fontId="38" fillId="0" borderId="29" xfId="0" applyFont="1" applyBorder="1" applyAlignment="1">
      <alignment horizontal="left" vertical="center"/>
      <protection locked="0"/>
    </xf>
    <xf numFmtId="0" fontId="38" fillId="0" borderId="30" xfId="0" applyFont="1" applyBorder="1" applyAlignment="1">
      <alignment horizontal="left" vertical="center"/>
      <protection locked="0"/>
    </xf>
    <xf numFmtId="0" fontId="38" fillId="0" borderId="31" xfId="0" applyFont="1" applyBorder="1" applyAlignment="1">
      <alignment horizontal="left" vertical="center"/>
      <protection locked="0"/>
    </xf>
    <xf numFmtId="0" fontId="38" fillId="0" borderId="32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center" vertical="center"/>
      <protection locked="0"/>
    </xf>
    <xf numFmtId="0" fontId="38" fillId="0" borderId="33" xfId="0" applyFont="1" applyBorder="1" applyAlignment="1">
      <alignment horizontal="left" vertical="center"/>
      <protection locked="0"/>
    </xf>
    <xf numFmtId="0" fontId="40" fillId="0" borderId="1" xfId="0" applyFont="1" applyBorder="1" applyAlignment="1">
      <alignment horizontal="left" vertical="center"/>
      <protection locked="0"/>
    </xf>
    <xf numFmtId="0" fontId="43" fillId="0" borderId="0" xfId="0" applyFont="1" applyAlignment="1">
      <alignment horizontal="left" vertical="center"/>
      <protection locked="0"/>
    </xf>
    <xf numFmtId="0" fontId="40" fillId="0" borderId="34" xfId="0" applyFont="1" applyBorder="1" applyAlignment="1">
      <alignment horizontal="left" vertical="center"/>
      <protection locked="0"/>
    </xf>
    <xf numFmtId="0" fontId="40" fillId="0" borderId="34" xfId="0" applyFont="1" applyBorder="1" applyAlignment="1">
      <alignment horizontal="center" vertical="center"/>
      <protection locked="0"/>
    </xf>
    <xf numFmtId="0" fontId="43" fillId="0" borderId="34" xfId="0" applyFont="1" applyBorder="1" applyAlignment="1">
      <alignment horizontal="left" vertical="center"/>
      <protection locked="0"/>
    </xf>
    <xf numFmtId="0" fontId="44" fillId="0" borderId="1" xfId="0" applyFont="1" applyBorder="1" applyAlignment="1">
      <alignment horizontal="left" vertical="center"/>
      <protection locked="0"/>
    </xf>
    <xf numFmtId="0" fontId="41" fillId="0" borderId="0" xfId="0" applyFont="1" applyAlignment="1">
      <alignment horizontal="left" vertical="center"/>
      <protection locked="0"/>
    </xf>
    <xf numFmtId="0" fontId="41" fillId="0" borderId="1" xfId="0" applyFont="1" applyBorder="1" applyAlignment="1">
      <alignment horizontal="center" vertical="center"/>
      <protection locked="0"/>
    </xf>
    <xf numFmtId="0" fontId="41" fillId="0" borderId="32" xfId="0" applyFont="1" applyBorder="1" applyAlignment="1">
      <alignment horizontal="left" vertical="center"/>
      <protection locked="0"/>
    </xf>
    <xf numFmtId="0" fontId="41" fillId="0" borderId="1" xfId="0" applyFont="1" applyFill="1" applyBorder="1" applyAlignment="1">
      <alignment horizontal="left" vertical="center"/>
      <protection locked="0"/>
    </xf>
    <xf numFmtId="0" fontId="41" fillId="0" borderId="1" xfId="0" applyFont="1" applyFill="1" applyBorder="1" applyAlignment="1">
      <alignment horizontal="center" vertical="center"/>
      <protection locked="0"/>
    </xf>
    <xf numFmtId="0" fontId="38" fillId="0" borderId="35" xfId="0" applyFont="1" applyBorder="1" applyAlignment="1">
      <alignment horizontal="left" vertical="center"/>
      <protection locked="0"/>
    </xf>
    <xf numFmtId="0" fontId="42" fillId="0" borderId="34" xfId="0" applyFont="1" applyBorder="1" applyAlignment="1">
      <alignment horizontal="left" vertical="center"/>
      <protection locked="0"/>
    </xf>
    <xf numFmtId="0" fontId="38" fillId="0" borderId="36" xfId="0" applyFont="1" applyBorder="1" applyAlignment="1">
      <alignment horizontal="left" vertical="center"/>
      <protection locked="0"/>
    </xf>
    <xf numFmtId="0" fontId="38" fillId="0" borderId="1" xfId="0" applyFont="1" applyBorder="1" applyAlignment="1">
      <alignment horizontal="left" vertical="center"/>
      <protection locked="0"/>
    </xf>
    <xf numFmtId="0" fontId="42" fillId="0" borderId="1" xfId="0" applyFont="1" applyBorder="1" applyAlignment="1">
      <alignment horizontal="left" vertical="center"/>
      <protection locked="0"/>
    </xf>
    <xf numFmtId="0" fontId="43" fillId="0" borderId="1" xfId="0" applyFont="1" applyBorder="1" applyAlignment="1">
      <alignment horizontal="left" vertical="center"/>
      <protection locked="0"/>
    </xf>
    <xf numFmtId="0" fontId="41" fillId="0" borderId="34" xfId="0" applyFont="1" applyBorder="1" applyAlignment="1">
      <alignment horizontal="left" vertical="center"/>
      <protection locked="0"/>
    </xf>
    <xf numFmtId="0" fontId="38" fillId="0" borderId="1" xfId="0" applyFont="1" applyBorder="1" applyAlignment="1">
      <alignment horizontal="left" vertical="center" wrapText="1"/>
      <protection locked="0"/>
    </xf>
    <xf numFmtId="0" fontId="41" fillId="0" borderId="1" xfId="0" applyFont="1" applyBorder="1" applyAlignment="1">
      <alignment horizontal="center" vertical="center" wrapText="1"/>
      <protection locked="0"/>
    </xf>
    <xf numFmtId="0" fontId="38" fillId="0" borderId="29" xfId="0" applyFont="1" applyBorder="1" applyAlignment="1">
      <alignment horizontal="left" vertical="center" wrapText="1"/>
      <protection locked="0"/>
    </xf>
    <xf numFmtId="0" fontId="38" fillId="0" borderId="30" xfId="0" applyFont="1" applyBorder="1" applyAlignment="1">
      <alignment horizontal="left" vertical="center" wrapText="1"/>
      <protection locked="0"/>
    </xf>
    <xf numFmtId="0" fontId="38" fillId="0" borderId="31" xfId="0" applyFont="1" applyBorder="1" applyAlignment="1">
      <alignment horizontal="left" vertical="center" wrapText="1"/>
      <protection locked="0"/>
    </xf>
    <xf numFmtId="0" fontId="38" fillId="0" borderId="32" xfId="0" applyFont="1" applyBorder="1" applyAlignment="1">
      <alignment horizontal="left" vertical="center" wrapText="1"/>
      <protection locked="0"/>
    </xf>
    <xf numFmtId="0" fontId="38" fillId="0" borderId="33" xfId="0" applyFont="1" applyBorder="1" applyAlignment="1">
      <alignment horizontal="left" vertical="center" wrapText="1"/>
      <protection locked="0"/>
    </xf>
    <xf numFmtId="0" fontId="43" fillId="0" borderId="32" xfId="0" applyFont="1" applyBorder="1" applyAlignment="1">
      <alignment horizontal="left" vertical="center" wrapText="1"/>
      <protection locked="0"/>
    </xf>
    <xf numFmtId="0" fontId="43" fillId="0" borderId="33" xfId="0" applyFont="1" applyBorder="1" applyAlignment="1">
      <alignment horizontal="left" vertical="center" wrapText="1"/>
      <protection locked="0"/>
    </xf>
    <xf numFmtId="0" fontId="41" fillId="0" borderId="32" xfId="0" applyFont="1" applyBorder="1" applyAlignment="1">
      <alignment horizontal="left" vertical="center" wrapText="1"/>
      <protection locked="0"/>
    </xf>
    <xf numFmtId="0" fontId="41" fillId="0" borderId="33" xfId="0" applyFont="1" applyBorder="1" applyAlignment="1">
      <alignment horizontal="left" vertical="center" wrapText="1"/>
      <protection locked="0"/>
    </xf>
    <xf numFmtId="0" fontId="41" fillId="0" borderId="33" xfId="0" applyFont="1" applyBorder="1" applyAlignment="1">
      <alignment horizontal="left" vertical="center"/>
      <protection locked="0"/>
    </xf>
    <xf numFmtId="0" fontId="41" fillId="0" borderId="35" xfId="0" applyFont="1" applyBorder="1" applyAlignment="1">
      <alignment horizontal="left" vertical="center" wrapText="1"/>
      <protection locked="0"/>
    </xf>
    <xf numFmtId="0" fontId="41" fillId="0" borderId="34" xfId="0" applyFont="1" applyBorder="1" applyAlignment="1">
      <alignment horizontal="left" vertical="center" wrapText="1"/>
      <protection locked="0"/>
    </xf>
    <xf numFmtId="0" fontId="41" fillId="0" borderId="36" xfId="0" applyFont="1" applyBorder="1" applyAlignment="1">
      <alignment horizontal="left" vertical="center" wrapText="1"/>
      <protection locked="0"/>
    </xf>
    <xf numFmtId="0" fontId="41" fillId="0" borderId="1" xfId="0" applyFont="1" applyBorder="1" applyAlignment="1">
      <alignment horizontal="left" vertical="top"/>
      <protection locked="0"/>
    </xf>
    <xf numFmtId="0" fontId="41" fillId="0" borderId="1" xfId="0" applyFont="1" applyBorder="1" applyAlignment="1">
      <alignment horizontal="center" vertical="top"/>
      <protection locked="0"/>
    </xf>
    <xf numFmtId="0" fontId="41" fillId="0" borderId="35" xfId="0" applyFont="1" applyBorder="1" applyAlignment="1">
      <alignment horizontal="left" vertical="center"/>
      <protection locked="0"/>
    </xf>
    <xf numFmtId="0" fontId="41" fillId="0" borderId="36" xfId="0" applyFont="1" applyBorder="1" applyAlignment="1">
      <alignment horizontal="left" vertical="center"/>
      <protection locked="0"/>
    </xf>
    <xf numFmtId="0" fontId="43" fillId="0" borderId="0" xfId="0" applyFont="1" applyAlignment="1">
      <alignment vertical="center"/>
      <protection locked="0"/>
    </xf>
    <xf numFmtId="0" fontId="40" fillId="0" borderId="1" xfId="0" applyFont="1" applyBorder="1" applyAlignment="1">
      <alignment vertical="center"/>
      <protection locked="0"/>
    </xf>
    <xf numFmtId="0" fontId="43" fillId="0" borderId="34" xfId="0" applyFont="1" applyBorder="1" applyAlignment="1">
      <alignment vertical="center"/>
      <protection locked="0"/>
    </xf>
    <xf numFmtId="0" fontId="40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41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40" fillId="0" borderId="34" xfId="0" applyFont="1" applyBorder="1" applyAlignment="1">
      <alignment horizontal="left"/>
      <protection locked="0"/>
    </xf>
    <xf numFmtId="0" fontId="43" fillId="0" borderId="34" xfId="0" applyFont="1" applyBorder="1" applyAlignment="1">
      <protection locked="0"/>
    </xf>
    <xf numFmtId="0" fontId="38" fillId="0" borderId="32" xfId="0" applyFont="1" applyBorder="1" applyAlignment="1">
      <alignment vertical="top"/>
      <protection locked="0"/>
    </xf>
    <xf numFmtId="0" fontId="38" fillId="0" borderId="33" xfId="0" applyFont="1" applyBorder="1" applyAlignment="1">
      <alignment vertical="top"/>
      <protection locked="0"/>
    </xf>
    <xf numFmtId="0" fontId="38" fillId="0" borderId="1" xfId="0" applyFont="1" applyBorder="1" applyAlignment="1">
      <alignment horizontal="center" vertical="center"/>
      <protection locked="0"/>
    </xf>
    <xf numFmtId="0" fontId="38" fillId="0" borderId="1" xfId="0" applyFont="1" applyBorder="1" applyAlignment="1">
      <alignment horizontal="left" vertical="top"/>
      <protection locked="0"/>
    </xf>
    <xf numFmtId="0" fontId="38" fillId="0" borderId="35" xfId="0" applyFont="1" applyBorder="1" applyAlignment="1">
      <alignment vertical="top"/>
      <protection locked="0"/>
    </xf>
    <xf numFmtId="0" fontId="38" fillId="0" borderId="34" xfId="0" applyFont="1" applyBorder="1" applyAlignment="1">
      <alignment vertical="top"/>
      <protection locked="0"/>
    </xf>
    <xf numFmtId="0" fontId="38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ht="36.96" customHeight="1">
      <c r="AR2"/>
      <c r="BS2" s="23" t="s">
        <v>8</v>
      </c>
      <c r="BT2" s="23" t="s">
        <v>9</v>
      </c>
    </row>
    <row r="3" ht="6.96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ht="36.96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ht="14.4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" t="s">
        <v>16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30"/>
      <c r="BE5" s="35" t="s">
        <v>17</v>
      </c>
      <c r="BS5" s="23" t="s">
        <v>8</v>
      </c>
    </row>
    <row r="6" ht="36.96" customHeight="1">
      <c r="B6" s="27"/>
      <c r="C6" s="28"/>
      <c r="D6" s="36" t="s">
        <v>18</v>
      </c>
      <c r="E6" s="28"/>
      <c r="F6" s="28"/>
      <c r="G6" s="28"/>
      <c r="H6" s="28"/>
      <c r="I6" s="28"/>
      <c r="J6" s="28"/>
      <c r="K6" s="37" t="s">
        <v>19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0"/>
      <c r="BE6" s="38"/>
      <c r="BS6" s="23" t="s">
        <v>8</v>
      </c>
    </row>
    <row r="7" ht="14.4" customHeight="1">
      <c r="B7" s="27"/>
      <c r="C7" s="28"/>
      <c r="D7" s="39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9" t="s">
        <v>22</v>
      </c>
      <c r="AL7" s="28"/>
      <c r="AM7" s="28"/>
      <c r="AN7" s="34" t="s">
        <v>21</v>
      </c>
      <c r="AO7" s="28"/>
      <c r="AP7" s="28"/>
      <c r="AQ7" s="30"/>
      <c r="BE7" s="38"/>
      <c r="BS7" s="23" t="s">
        <v>8</v>
      </c>
    </row>
    <row r="8" ht="14.4" customHeight="1">
      <c r="B8" s="27"/>
      <c r="C8" s="28"/>
      <c r="D8" s="39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9" t="s">
        <v>25</v>
      </c>
      <c r="AL8" s="28"/>
      <c r="AM8" s="28"/>
      <c r="AN8" s="40" t="s">
        <v>26</v>
      </c>
      <c r="AO8" s="28"/>
      <c r="AP8" s="28"/>
      <c r="AQ8" s="30"/>
      <c r="BE8" s="38"/>
      <c r="BS8" s="23" t="s">
        <v>8</v>
      </c>
    </row>
    <row r="9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8"/>
      <c r="BS9" s="23" t="s">
        <v>8</v>
      </c>
    </row>
    <row r="10" ht="14.4" customHeight="1">
      <c r="B10" s="27"/>
      <c r="C10" s="28"/>
      <c r="D10" s="39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9" t="s">
        <v>28</v>
      </c>
      <c r="AL10" s="28"/>
      <c r="AM10" s="28"/>
      <c r="AN10" s="34" t="s">
        <v>21</v>
      </c>
      <c r="AO10" s="28"/>
      <c r="AP10" s="28"/>
      <c r="AQ10" s="30"/>
      <c r="BE10" s="38"/>
      <c r="BS10" s="23" t="s">
        <v>8</v>
      </c>
    </row>
    <row r="11" ht="18.48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9" t="s">
        <v>29</v>
      </c>
      <c r="AL11" s="28"/>
      <c r="AM11" s="28"/>
      <c r="AN11" s="34" t="s">
        <v>21</v>
      </c>
      <c r="AO11" s="28"/>
      <c r="AP11" s="28"/>
      <c r="AQ11" s="30"/>
      <c r="BE11" s="38"/>
      <c r="BS11" s="23" t="s">
        <v>8</v>
      </c>
    </row>
    <row r="12" ht="6.96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8"/>
      <c r="BS12" s="23" t="s">
        <v>8</v>
      </c>
    </row>
    <row r="13" ht="14.4" customHeight="1">
      <c r="B13" s="27"/>
      <c r="C13" s="28"/>
      <c r="D13" s="39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9" t="s">
        <v>28</v>
      </c>
      <c r="AL13" s="28"/>
      <c r="AM13" s="28"/>
      <c r="AN13" s="41" t="s">
        <v>31</v>
      </c>
      <c r="AO13" s="28"/>
      <c r="AP13" s="28"/>
      <c r="AQ13" s="30"/>
      <c r="BE13" s="38"/>
      <c r="BS13" s="23" t="s">
        <v>8</v>
      </c>
    </row>
    <row r="14">
      <c r="B14" s="27"/>
      <c r="C14" s="28"/>
      <c r="D14" s="28"/>
      <c r="E14" s="41" t="s">
        <v>31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29</v>
      </c>
      <c r="AL14" s="28"/>
      <c r="AM14" s="28"/>
      <c r="AN14" s="41" t="s">
        <v>31</v>
      </c>
      <c r="AO14" s="28"/>
      <c r="AP14" s="28"/>
      <c r="AQ14" s="30"/>
      <c r="BE14" s="38"/>
      <c r="BS14" s="23" t="s">
        <v>8</v>
      </c>
    </row>
    <row r="15" ht="6.96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8"/>
      <c r="BS15" s="23" t="s">
        <v>6</v>
      </c>
    </row>
    <row r="16" ht="14.4" customHeight="1">
      <c r="B16" s="27"/>
      <c r="C16" s="28"/>
      <c r="D16" s="39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9" t="s">
        <v>28</v>
      </c>
      <c r="AL16" s="28"/>
      <c r="AM16" s="28"/>
      <c r="AN16" s="34" t="s">
        <v>21</v>
      </c>
      <c r="AO16" s="28"/>
      <c r="AP16" s="28"/>
      <c r="AQ16" s="30"/>
      <c r="BE16" s="38"/>
      <c r="BS16" s="23" t="s">
        <v>6</v>
      </c>
    </row>
    <row r="17" ht="18.48" customHeight="1">
      <c r="B17" s="27"/>
      <c r="C17" s="28"/>
      <c r="D17" s="28"/>
      <c r="E17" s="34" t="s">
        <v>24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9" t="s">
        <v>29</v>
      </c>
      <c r="AL17" s="28"/>
      <c r="AM17" s="28"/>
      <c r="AN17" s="34" t="s">
        <v>21</v>
      </c>
      <c r="AO17" s="28"/>
      <c r="AP17" s="28"/>
      <c r="AQ17" s="30"/>
      <c r="BE17" s="38"/>
      <c r="BS17" s="23" t="s">
        <v>33</v>
      </c>
    </row>
    <row r="18" ht="6.96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8"/>
      <c r="BS18" s="23" t="s">
        <v>8</v>
      </c>
    </row>
    <row r="19" ht="14.4" customHeight="1">
      <c r="B19" s="27"/>
      <c r="C19" s="28"/>
      <c r="D19" s="39" t="s">
        <v>34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8"/>
      <c r="BS19" s="23" t="s">
        <v>8</v>
      </c>
    </row>
    <row r="20" ht="16.5" customHeight="1">
      <c r="B20" s="27"/>
      <c r="C20" s="28"/>
      <c r="D20" s="28"/>
      <c r="E20" s="43" t="s">
        <v>21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8"/>
      <c r="AP20" s="28"/>
      <c r="AQ20" s="30"/>
      <c r="BE20" s="38"/>
      <c r="BS20" s="23" t="s">
        <v>6</v>
      </c>
    </row>
    <row r="21" ht="6.96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8"/>
    </row>
    <row r="22" ht="6.96" customHeight="1">
      <c r="B22" s="27"/>
      <c r="C22" s="2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28"/>
      <c r="AQ22" s="30"/>
      <c r="BE22" s="38"/>
    </row>
    <row r="23" s="1" customFormat="1" ht="25.92" customHeight="1">
      <c r="B23" s="45"/>
      <c r="C23" s="46"/>
      <c r="D23" s="47" t="s">
        <v>35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>
        <f>ROUND(AG51,2)</f>
        <v>0</v>
      </c>
      <c r="AL23" s="48"/>
      <c r="AM23" s="48"/>
      <c r="AN23" s="48"/>
      <c r="AO23" s="48"/>
      <c r="AP23" s="46"/>
      <c r="AQ23" s="50"/>
      <c r="BE23" s="38"/>
    </row>
    <row r="24" s="1" customFormat="1" ht="6.96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50"/>
      <c r="BE24" s="38"/>
    </row>
    <row r="25" s="1" customFormat="1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51" t="s">
        <v>36</v>
      </c>
      <c r="M25" s="51"/>
      <c r="N25" s="51"/>
      <c r="O25" s="51"/>
      <c r="P25" s="46"/>
      <c r="Q25" s="46"/>
      <c r="R25" s="46"/>
      <c r="S25" s="46"/>
      <c r="T25" s="46"/>
      <c r="U25" s="46"/>
      <c r="V25" s="46"/>
      <c r="W25" s="51" t="s">
        <v>37</v>
      </c>
      <c r="X25" s="51"/>
      <c r="Y25" s="51"/>
      <c r="Z25" s="51"/>
      <c r="AA25" s="51"/>
      <c r="AB25" s="51"/>
      <c r="AC25" s="51"/>
      <c r="AD25" s="51"/>
      <c r="AE25" s="51"/>
      <c r="AF25" s="46"/>
      <c r="AG25" s="46"/>
      <c r="AH25" s="46"/>
      <c r="AI25" s="46"/>
      <c r="AJ25" s="46"/>
      <c r="AK25" s="51" t="s">
        <v>38</v>
      </c>
      <c r="AL25" s="51"/>
      <c r="AM25" s="51"/>
      <c r="AN25" s="51"/>
      <c r="AO25" s="51"/>
      <c r="AP25" s="46"/>
      <c r="AQ25" s="50"/>
      <c r="BE25" s="38"/>
    </row>
    <row r="26" s="2" customFormat="1" ht="14.4" customHeight="1">
      <c r="B26" s="52"/>
      <c r="C26" s="53"/>
      <c r="D26" s="54" t="s">
        <v>39</v>
      </c>
      <c r="E26" s="53"/>
      <c r="F26" s="54" t="s">
        <v>40</v>
      </c>
      <c r="G26" s="53"/>
      <c r="H26" s="53"/>
      <c r="I26" s="53"/>
      <c r="J26" s="53"/>
      <c r="K26" s="53"/>
      <c r="L26" s="55">
        <v>0.20999999999999999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6">
        <f>ROUND(AZ51,2)</f>
        <v>0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6">
        <f>ROUND(AV51,2)</f>
        <v>0</v>
      </c>
      <c r="AL26" s="53"/>
      <c r="AM26" s="53"/>
      <c r="AN26" s="53"/>
      <c r="AO26" s="53"/>
      <c r="AP26" s="53"/>
      <c r="AQ26" s="57"/>
      <c r="BE26" s="38"/>
    </row>
    <row r="27" s="2" customFormat="1" ht="14.4" customHeight="1">
      <c r="B27" s="52"/>
      <c r="C27" s="53"/>
      <c r="D27" s="53"/>
      <c r="E27" s="53"/>
      <c r="F27" s="54" t="s">
        <v>41</v>
      </c>
      <c r="G27" s="53"/>
      <c r="H27" s="53"/>
      <c r="I27" s="53"/>
      <c r="J27" s="53"/>
      <c r="K27" s="53"/>
      <c r="L27" s="55">
        <v>0.14999999999999999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6">
        <f>ROUND(BA51,2)</f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6">
        <f>ROUND(AW51,2)</f>
        <v>0</v>
      </c>
      <c r="AL27" s="53"/>
      <c r="AM27" s="53"/>
      <c r="AN27" s="53"/>
      <c r="AO27" s="53"/>
      <c r="AP27" s="53"/>
      <c r="AQ27" s="57"/>
      <c r="BE27" s="38"/>
    </row>
    <row r="28" hidden="1" s="2" customFormat="1" ht="14.4" customHeight="1">
      <c r="B28" s="52"/>
      <c r="C28" s="53"/>
      <c r="D28" s="53"/>
      <c r="E28" s="53"/>
      <c r="F28" s="54" t="s">
        <v>42</v>
      </c>
      <c r="G28" s="53"/>
      <c r="H28" s="53"/>
      <c r="I28" s="53"/>
      <c r="J28" s="53"/>
      <c r="K28" s="53"/>
      <c r="L28" s="55">
        <v>0.20999999999999999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6">
        <f>ROUND(BB51,2)</f>
        <v>0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6">
        <v>0</v>
      </c>
      <c r="AL28" s="53"/>
      <c r="AM28" s="53"/>
      <c r="AN28" s="53"/>
      <c r="AO28" s="53"/>
      <c r="AP28" s="53"/>
      <c r="AQ28" s="57"/>
      <c r="BE28" s="38"/>
    </row>
    <row r="29" hidden="1" s="2" customFormat="1" ht="14.4" customHeight="1">
      <c r="B29" s="52"/>
      <c r="C29" s="53"/>
      <c r="D29" s="53"/>
      <c r="E29" s="53"/>
      <c r="F29" s="54" t="s">
        <v>43</v>
      </c>
      <c r="G29" s="53"/>
      <c r="H29" s="53"/>
      <c r="I29" s="53"/>
      <c r="J29" s="53"/>
      <c r="K29" s="53"/>
      <c r="L29" s="55">
        <v>0.14999999999999999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6">
        <f>ROUND(BC51,2)</f>
        <v>0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6">
        <v>0</v>
      </c>
      <c r="AL29" s="53"/>
      <c r="AM29" s="53"/>
      <c r="AN29" s="53"/>
      <c r="AO29" s="53"/>
      <c r="AP29" s="53"/>
      <c r="AQ29" s="57"/>
      <c r="BE29" s="38"/>
    </row>
    <row r="30" hidden="1" s="2" customFormat="1" ht="14.4" customHeight="1">
      <c r="B30" s="52"/>
      <c r="C30" s="53"/>
      <c r="D30" s="53"/>
      <c r="E30" s="53"/>
      <c r="F30" s="54" t="s">
        <v>44</v>
      </c>
      <c r="G30" s="53"/>
      <c r="H30" s="53"/>
      <c r="I30" s="53"/>
      <c r="J30" s="53"/>
      <c r="K30" s="53"/>
      <c r="L30" s="55">
        <v>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6">
        <f>ROUND(BD51,2)</f>
        <v>0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6">
        <v>0</v>
      </c>
      <c r="AL30" s="53"/>
      <c r="AM30" s="53"/>
      <c r="AN30" s="53"/>
      <c r="AO30" s="53"/>
      <c r="AP30" s="53"/>
      <c r="AQ30" s="57"/>
      <c r="BE30" s="38"/>
    </row>
    <row r="31" s="1" customFormat="1" ht="6.96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50"/>
      <c r="BE31" s="38"/>
    </row>
    <row r="32" s="1" customFormat="1" ht="25.92" customHeight="1">
      <c r="B32" s="45"/>
      <c r="C32" s="58"/>
      <c r="D32" s="59" t="s">
        <v>45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 t="s">
        <v>46</v>
      </c>
      <c r="U32" s="60"/>
      <c r="V32" s="60"/>
      <c r="W32" s="60"/>
      <c r="X32" s="62" t="s">
        <v>47</v>
      </c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3">
        <f>SUM(AK23:AK30)</f>
        <v>0</v>
      </c>
      <c r="AL32" s="60"/>
      <c r="AM32" s="60"/>
      <c r="AN32" s="60"/>
      <c r="AO32" s="64"/>
      <c r="AP32" s="58"/>
      <c r="AQ32" s="65"/>
      <c r="BE32" s="38"/>
    </row>
    <row r="33" s="1" customFormat="1" ht="6.96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50"/>
    </row>
    <row r="34" s="1" customFormat="1" ht="6.96" customHeight="1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</row>
    <row r="38" s="1" customFormat="1" ht="6.96" customHeight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1"/>
    </row>
    <row r="39" s="1" customFormat="1" ht="36.96" customHeight="1">
      <c r="B39" s="45"/>
      <c r="C39" s="72" t="s">
        <v>48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1"/>
    </row>
    <row r="40" s="1" customFormat="1" ht="6.96" customHeight="1">
      <c r="B40" s="4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1"/>
    </row>
    <row r="41" s="3" customFormat="1" ht="14.4" customHeight="1">
      <c r="B41" s="74"/>
      <c r="C41" s="75" t="s">
        <v>15</v>
      </c>
      <c r="D41" s="76"/>
      <c r="E41" s="76"/>
      <c r="F41" s="76"/>
      <c r="G41" s="76"/>
      <c r="H41" s="76"/>
      <c r="I41" s="76"/>
      <c r="J41" s="76"/>
      <c r="K41" s="76"/>
      <c r="L41" s="76" t="str">
        <f>K5</f>
        <v>18-03</v>
      </c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7"/>
    </row>
    <row r="42" s="4" customFormat="1" ht="36.96" customHeight="1">
      <c r="B42" s="78"/>
      <c r="C42" s="79" t="s">
        <v>18</v>
      </c>
      <c r="D42" s="80"/>
      <c r="E42" s="80"/>
      <c r="F42" s="80"/>
      <c r="G42" s="80"/>
      <c r="H42" s="80"/>
      <c r="I42" s="80"/>
      <c r="J42" s="80"/>
      <c r="K42" s="80"/>
      <c r="L42" s="81" t="str">
        <f>K6</f>
        <v>SÚ Wilsonova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2"/>
    </row>
    <row r="43" s="1" customFormat="1" ht="6.96" customHeight="1">
      <c r="B43" s="45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1"/>
    </row>
    <row r="44" s="1" customFormat="1">
      <c r="B44" s="45"/>
      <c r="C44" s="75" t="s">
        <v>23</v>
      </c>
      <c r="D44" s="73"/>
      <c r="E44" s="73"/>
      <c r="F44" s="73"/>
      <c r="G44" s="73"/>
      <c r="H44" s="73"/>
      <c r="I44" s="73"/>
      <c r="J44" s="73"/>
      <c r="K44" s="73"/>
      <c r="L44" s="83" t="str">
        <f>IF(K8="","",K8)</f>
        <v xml:space="preserve"> 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5" t="s">
        <v>25</v>
      </c>
      <c r="AJ44" s="73"/>
      <c r="AK44" s="73"/>
      <c r="AL44" s="73"/>
      <c r="AM44" s="84" t="str">
        <f>IF(AN8= "","",AN8)</f>
        <v>6. 2. 2018</v>
      </c>
      <c r="AN44" s="84"/>
      <c r="AO44" s="73"/>
      <c r="AP44" s="73"/>
      <c r="AQ44" s="73"/>
      <c r="AR44" s="71"/>
    </row>
    <row r="45" s="1" customFormat="1" ht="6.96" customHeight="1">
      <c r="B45" s="45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1"/>
    </row>
    <row r="46" s="1" customFormat="1">
      <c r="B46" s="45"/>
      <c r="C46" s="75" t="s">
        <v>27</v>
      </c>
      <c r="D46" s="73"/>
      <c r="E46" s="73"/>
      <c r="F46" s="73"/>
      <c r="G46" s="73"/>
      <c r="H46" s="73"/>
      <c r="I46" s="73"/>
      <c r="J46" s="73"/>
      <c r="K46" s="73"/>
      <c r="L46" s="76" t="str">
        <f>IF(E11= "","",E11)</f>
        <v xml:space="preserve"> 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 t="s">
        <v>32</v>
      </c>
      <c r="AJ46" s="73"/>
      <c r="AK46" s="73"/>
      <c r="AL46" s="73"/>
      <c r="AM46" s="76" t="str">
        <f>IF(E17="","",E17)</f>
        <v xml:space="preserve"> </v>
      </c>
      <c r="AN46" s="76"/>
      <c r="AO46" s="76"/>
      <c r="AP46" s="76"/>
      <c r="AQ46" s="73"/>
      <c r="AR46" s="71"/>
      <c r="AS46" s="85" t="s">
        <v>49</v>
      </c>
      <c r="AT46" s="86"/>
      <c r="AU46" s="87"/>
      <c r="AV46" s="87"/>
      <c r="AW46" s="87"/>
      <c r="AX46" s="87"/>
      <c r="AY46" s="87"/>
      <c r="AZ46" s="87"/>
      <c r="BA46" s="87"/>
      <c r="BB46" s="87"/>
      <c r="BC46" s="87"/>
      <c r="BD46" s="88"/>
    </row>
    <row r="47" s="1" customFormat="1">
      <c r="B47" s="45"/>
      <c r="C47" s="75" t="s">
        <v>30</v>
      </c>
      <c r="D47" s="73"/>
      <c r="E47" s="73"/>
      <c r="F47" s="73"/>
      <c r="G47" s="73"/>
      <c r="H47" s="73"/>
      <c r="I47" s="73"/>
      <c r="J47" s="73"/>
      <c r="K47" s="73"/>
      <c r="L47" s="76" t="str">
        <f>IF(E14= "Vyplň údaj","",E14)</f>
        <v/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1"/>
      <c r="AS47" s="89"/>
      <c r="AT47" s="90"/>
      <c r="AU47" s="91"/>
      <c r="AV47" s="91"/>
      <c r="AW47" s="91"/>
      <c r="AX47" s="91"/>
      <c r="AY47" s="91"/>
      <c r="AZ47" s="91"/>
      <c r="BA47" s="91"/>
      <c r="BB47" s="91"/>
      <c r="BC47" s="91"/>
      <c r="BD47" s="92"/>
    </row>
    <row r="48" s="1" customFormat="1" ht="10.8" customHeight="1">
      <c r="B48" s="4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1"/>
      <c r="AS48" s="93"/>
      <c r="AT48" s="54"/>
      <c r="AU48" s="46"/>
      <c r="AV48" s="46"/>
      <c r="AW48" s="46"/>
      <c r="AX48" s="46"/>
      <c r="AY48" s="46"/>
      <c r="AZ48" s="46"/>
      <c r="BA48" s="46"/>
      <c r="BB48" s="46"/>
      <c r="BC48" s="46"/>
      <c r="BD48" s="94"/>
    </row>
    <row r="49" s="1" customFormat="1" ht="29.28" customHeight="1">
      <c r="B49" s="45"/>
      <c r="C49" s="95" t="s">
        <v>50</v>
      </c>
      <c r="D49" s="96"/>
      <c r="E49" s="96"/>
      <c r="F49" s="96"/>
      <c r="G49" s="96"/>
      <c r="H49" s="97"/>
      <c r="I49" s="98" t="s">
        <v>51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9" t="s">
        <v>52</v>
      </c>
      <c r="AH49" s="96"/>
      <c r="AI49" s="96"/>
      <c r="AJ49" s="96"/>
      <c r="AK49" s="96"/>
      <c r="AL49" s="96"/>
      <c r="AM49" s="96"/>
      <c r="AN49" s="98" t="s">
        <v>53</v>
      </c>
      <c r="AO49" s="96"/>
      <c r="AP49" s="96"/>
      <c r="AQ49" s="100" t="s">
        <v>54</v>
      </c>
      <c r="AR49" s="71"/>
      <c r="AS49" s="101" t="s">
        <v>55</v>
      </c>
      <c r="AT49" s="102" t="s">
        <v>56</v>
      </c>
      <c r="AU49" s="102" t="s">
        <v>57</v>
      </c>
      <c r="AV49" s="102" t="s">
        <v>58</v>
      </c>
      <c r="AW49" s="102" t="s">
        <v>59</v>
      </c>
      <c r="AX49" s="102" t="s">
        <v>60</v>
      </c>
      <c r="AY49" s="102" t="s">
        <v>61</v>
      </c>
      <c r="AZ49" s="102" t="s">
        <v>62</v>
      </c>
      <c r="BA49" s="102" t="s">
        <v>63</v>
      </c>
      <c r="BB49" s="102" t="s">
        <v>64</v>
      </c>
      <c r="BC49" s="102" t="s">
        <v>65</v>
      </c>
      <c r="BD49" s="103" t="s">
        <v>66</v>
      </c>
    </row>
    <row r="50" s="1" customFormat="1" ht="10.8" customHeight="1">
      <c r="B50" s="4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1"/>
      <c r="AS50" s="104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6"/>
    </row>
    <row r="51" s="4" customFormat="1" ht="32.4" customHeight="1">
      <c r="B51" s="78"/>
      <c r="C51" s="107" t="s">
        <v>67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>
        <f>ROUND(SUM(AG52:AG56),2)</f>
        <v>0</v>
      </c>
      <c r="AH51" s="109"/>
      <c r="AI51" s="109"/>
      <c r="AJ51" s="109"/>
      <c r="AK51" s="109"/>
      <c r="AL51" s="109"/>
      <c r="AM51" s="109"/>
      <c r="AN51" s="110">
        <f>SUM(AG51,AT51)</f>
        <v>0</v>
      </c>
      <c r="AO51" s="110"/>
      <c r="AP51" s="110"/>
      <c r="AQ51" s="111" t="s">
        <v>21</v>
      </c>
      <c r="AR51" s="82"/>
      <c r="AS51" s="112">
        <f>ROUND(SUM(AS52:AS56),2)</f>
        <v>0</v>
      </c>
      <c r="AT51" s="113">
        <f>ROUND(SUM(AV51:AW51),2)</f>
        <v>0</v>
      </c>
      <c r="AU51" s="114">
        <f>ROUND(SUM(AU52:AU56),5)</f>
        <v>0</v>
      </c>
      <c r="AV51" s="113">
        <f>ROUND(AZ51*L26,2)</f>
        <v>0</v>
      </c>
      <c r="AW51" s="113">
        <f>ROUND(BA51*L27,2)</f>
        <v>0</v>
      </c>
      <c r="AX51" s="113">
        <f>ROUND(BB51*L26,2)</f>
        <v>0</v>
      </c>
      <c r="AY51" s="113">
        <f>ROUND(BC51*L27,2)</f>
        <v>0</v>
      </c>
      <c r="AZ51" s="113">
        <f>ROUND(SUM(AZ52:AZ56),2)</f>
        <v>0</v>
      </c>
      <c r="BA51" s="113">
        <f>ROUND(SUM(BA52:BA56),2)</f>
        <v>0</v>
      </c>
      <c r="BB51" s="113">
        <f>ROUND(SUM(BB52:BB56),2)</f>
        <v>0</v>
      </c>
      <c r="BC51" s="113">
        <f>ROUND(SUM(BC52:BC56),2)</f>
        <v>0</v>
      </c>
      <c r="BD51" s="115">
        <f>ROUND(SUM(BD52:BD56),2)</f>
        <v>0</v>
      </c>
      <c r="BS51" s="116" t="s">
        <v>68</v>
      </c>
      <c r="BT51" s="116" t="s">
        <v>69</v>
      </c>
      <c r="BU51" s="117" t="s">
        <v>70</v>
      </c>
      <c r="BV51" s="116" t="s">
        <v>71</v>
      </c>
      <c r="BW51" s="116" t="s">
        <v>7</v>
      </c>
      <c r="BX51" s="116" t="s">
        <v>72</v>
      </c>
      <c r="CL51" s="116" t="s">
        <v>21</v>
      </c>
    </row>
    <row r="52" s="5" customFormat="1" ht="16.5" customHeight="1">
      <c r="A52" s="118" t="s">
        <v>73</v>
      </c>
      <c r="B52" s="119"/>
      <c r="C52" s="120"/>
      <c r="D52" s="121" t="s">
        <v>74</v>
      </c>
      <c r="E52" s="121"/>
      <c r="F52" s="121"/>
      <c r="G52" s="121"/>
      <c r="H52" s="121"/>
      <c r="I52" s="122"/>
      <c r="J52" s="121" t="s">
        <v>75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'00 - VRN'!J27</f>
        <v>0</v>
      </c>
      <c r="AH52" s="122"/>
      <c r="AI52" s="122"/>
      <c r="AJ52" s="122"/>
      <c r="AK52" s="122"/>
      <c r="AL52" s="122"/>
      <c r="AM52" s="122"/>
      <c r="AN52" s="123">
        <f>SUM(AG52,AT52)</f>
        <v>0</v>
      </c>
      <c r="AO52" s="122"/>
      <c r="AP52" s="122"/>
      <c r="AQ52" s="124" t="s">
        <v>76</v>
      </c>
      <c r="AR52" s="125"/>
      <c r="AS52" s="126">
        <v>0</v>
      </c>
      <c r="AT52" s="127">
        <f>ROUND(SUM(AV52:AW52),2)</f>
        <v>0</v>
      </c>
      <c r="AU52" s="128">
        <f>'00 - VRN'!P82</f>
        <v>0</v>
      </c>
      <c r="AV52" s="127">
        <f>'00 - VRN'!J30</f>
        <v>0</v>
      </c>
      <c r="AW52" s="127">
        <f>'00 - VRN'!J31</f>
        <v>0</v>
      </c>
      <c r="AX52" s="127">
        <f>'00 - VRN'!J32</f>
        <v>0</v>
      </c>
      <c r="AY52" s="127">
        <f>'00 - VRN'!J33</f>
        <v>0</v>
      </c>
      <c r="AZ52" s="127">
        <f>'00 - VRN'!F30</f>
        <v>0</v>
      </c>
      <c r="BA52" s="127">
        <f>'00 - VRN'!F31</f>
        <v>0</v>
      </c>
      <c r="BB52" s="127">
        <f>'00 - VRN'!F32</f>
        <v>0</v>
      </c>
      <c r="BC52" s="127">
        <f>'00 - VRN'!F33</f>
        <v>0</v>
      </c>
      <c r="BD52" s="129">
        <f>'00 - VRN'!F34</f>
        <v>0</v>
      </c>
      <c r="BT52" s="130" t="s">
        <v>77</v>
      </c>
      <c r="BV52" s="130" t="s">
        <v>71</v>
      </c>
      <c r="BW52" s="130" t="s">
        <v>78</v>
      </c>
      <c r="BX52" s="130" t="s">
        <v>7</v>
      </c>
      <c r="CL52" s="130" t="s">
        <v>21</v>
      </c>
      <c r="CM52" s="130" t="s">
        <v>79</v>
      </c>
    </row>
    <row r="53" s="5" customFormat="1" ht="16.5" customHeight="1">
      <c r="A53" s="118" t="s">
        <v>73</v>
      </c>
      <c r="B53" s="119"/>
      <c r="C53" s="120"/>
      <c r="D53" s="121" t="s">
        <v>80</v>
      </c>
      <c r="E53" s="121"/>
      <c r="F53" s="121"/>
      <c r="G53" s="121"/>
      <c r="H53" s="121"/>
      <c r="I53" s="122"/>
      <c r="J53" s="121" t="s">
        <v>81</v>
      </c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3">
        <f>'01 - I.etapa'!J27</f>
        <v>0</v>
      </c>
      <c r="AH53" s="122"/>
      <c r="AI53" s="122"/>
      <c r="AJ53" s="122"/>
      <c r="AK53" s="122"/>
      <c r="AL53" s="122"/>
      <c r="AM53" s="122"/>
      <c r="AN53" s="123">
        <f>SUM(AG53,AT53)</f>
        <v>0</v>
      </c>
      <c r="AO53" s="122"/>
      <c r="AP53" s="122"/>
      <c r="AQ53" s="124" t="s">
        <v>82</v>
      </c>
      <c r="AR53" s="125"/>
      <c r="AS53" s="126">
        <v>0</v>
      </c>
      <c r="AT53" s="127">
        <f>ROUND(SUM(AV53:AW53),2)</f>
        <v>0</v>
      </c>
      <c r="AU53" s="128">
        <f>'01 - I.etapa'!P83</f>
        <v>0</v>
      </c>
      <c r="AV53" s="127">
        <f>'01 - I.etapa'!J30</f>
        <v>0</v>
      </c>
      <c r="AW53" s="127">
        <f>'01 - I.etapa'!J31</f>
        <v>0</v>
      </c>
      <c r="AX53" s="127">
        <f>'01 - I.etapa'!J32</f>
        <v>0</v>
      </c>
      <c r="AY53" s="127">
        <f>'01 - I.etapa'!J33</f>
        <v>0</v>
      </c>
      <c r="AZ53" s="127">
        <f>'01 - I.etapa'!F30</f>
        <v>0</v>
      </c>
      <c r="BA53" s="127">
        <f>'01 - I.etapa'!F31</f>
        <v>0</v>
      </c>
      <c r="BB53" s="127">
        <f>'01 - I.etapa'!F32</f>
        <v>0</v>
      </c>
      <c r="BC53" s="127">
        <f>'01 - I.etapa'!F33</f>
        <v>0</v>
      </c>
      <c r="BD53" s="129">
        <f>'01 - I.etapa'!F34</f>
        <v>0</v>
      </c>
      <c r="BT53" s="130" t="s">
        <v>77</v>
      </c>
      <c r="BV53" s="130" t="s">
        <v>71</v>
      </c>
      <c r="BW53" s="130" t="s">
        <v>83</v>
      </c>
      <c r="BX53" s="130" t="s">
        <v>7</v>
      </c>
      <c r="CL53" s="130" t="s">
        <v>21</v>
      </c>
      <c r="CM53" s="130" t="s">
        <v>79</v>
      </c>
    </row>
    <row r="54" s="5" customFormat="1" ht="16.5" customHeight="1">
      <c r="A54" s="118" t="s">
        <v>73</v>
      </c>
      <c r="B54" s="119"/>
      <c r="C54" s="120"/>
      <c r="D54" s="121" t="s">
        <v>84</v>
      </c>
      <c r="E54" s="121"/>
      <c r="F54" s="121"/>
      <c r="G54" s="121"/>
      <c r="H54" s="121"/>
      <c r="I54" s="122"/>
      <c r="J54" s="121" t="s">
        <v>85</v>
      </c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3">
        <f>'02 - II.etapa'!J27</f>
        <v>0</v>
      </c>
      <c r="AH54" s="122"/>
      <c r="AI54" s="122"/>
      <c r="AJ54" s="122"/>
      <c r="AK54" s="122"/>
      <c r="AL54" s="122"/>
      <c r="AM54" s="122"/>
      <c r="AN54" s="123">
        <f>SUM(AG54,AT54)</f>
        <v>0</v>
      </c>
      <c r="AO54" s="122"/>
      <c r="AP54" s="122"/>
      <c r="AQ54" s="124" t="s">
        <v>82</v>
      </c>
      <c r="AR54" s="125"/>
      <c r="AS54" s="126">
        <v>0</v>
      </c>
      <c r="AT54" s="127">
        <f>ROUND(SUM(AV54:AW54),2)</f>
        <v>0</v>
      </c>
      <c r="AU54" s="128">
        <f>'02 - II.etapa'!P83</f>
        <v>0</v>
      </c>
      <c r="AV54" s="127">
        <f>'02 - II.etapa'!J30</f>
        <v>0</v>
      </c>
      <c r="AW54" s="127">
        <f>'02 - II.etapa'!J31</f>
        <v>0</v>
      </c>
      <c r="AX54" s="127">
        <f>'02 - II.etapa'!J32</f>
        <v>0</v>
      </c>
      <c r="AY54" s="127">
        <f>'02 - II.etapa'!J33</f>
        <v>0</v>
      </c>
      <c r="AZ54" s="127">
        <f>'02 - II.etapa'!F30</f>
        <v>0</v>
      </c>
      <c r="BA54" s="127">
        <f>'02 - II.etapa'!F31</f>
        <v>0</v>
      </c>
      <c r="BB54" s="127">
        <f>'02 - II.etapa'!F32</f>
        <v>0</v>
      </c>
      <c r="BC54" s="127">
        <f>'02 - II.etapa'!F33</f>
        <v>0</v>
      </c>
      <c r="BD54" s="129">
        <f>'02 - II.etapa'!F34</f>
        <v>0</v>
      </c>
      <c r="BT54" s="130" t="s">
        <v>77</v>
      </c>
      <c r="BV54" s="130" t="s">
        <v>71</v>
      </c>
      <c r="BW54" s="130" t="s">
        <v>86</v>
      </c>
      <c r="BX54" s="130" t="s">
        <v>7</v>
      </c>
      <c r="CL54" s="130" t="s">
        <v>21</v>
      </c>
      <c r="CM54" s="130" t="s">
        <v>79</v>
      </c>
    </row>
    <row r="55" s="5" customFormat="1" ht="16.5" customHeight="1">
      <c r="A55" s="118" t="s">
        <v>73</v>
      </c>
      <c r="B55" s="119"/>
      <c r="C55" s="120"/>
      <c r="D55" s="121" t="s">
        <v>87</v>
      </c>
      <c r="E55" s="121"/>
      <c r="F55" s="121"/>
      <c r="G55" s="121"/>
      <c r="H55" s="121"/>
      <c r="I55" s="122"/>
      <c r="J55" s="121" t="s">
        <v>88</v>
      </c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3">
        <f>'03 - Výměna talířů I. etapa'!J27</f>
        <v>0</v>
      </c>
      <c r="AH55" s="122"/>
      <c r="AI55" s="122"/>
      <c r="AJ55" s="122"/>
      <c r="AK55" s="122"/>
      <c r="AL55" s="122"/>
      <c r="AM55" s="122"/>
      <c r="AN55" s="123">
        <f>SUM(AG55,AT55)</f>
        <v>0</v>
      </c>
      <c r="AO55" s="122"/>
      <c r="AP55" s="122"/>
      <c r="AQ55" s="124" t="s">
        <v>82</v>
      </c>
      <c r="AR55" s="125"/>
      <c r="AS55" s="126">
        <v>0</v>
      </c>
      <c r="AT55" s="127">
        <f>ROUND(SUM(AV55:AW55),2)</f>
        <v>0</v>
      </c>
      <c r="AU55" s="128">
        <f>'03 - Výměna talířů I. etapa'!P79</f>
        <v>0</v>
      </c>
      <c r="AV55" s="127">
        <f>'03 - Výměna talířů I. etapa'!J30</f>
        <v>0</v>
      </c>
      <c r="AW55" s="127">
        <f>'03 - Výměna talířů I. etapa'!J31</f>
        <v>0</v>
      </c>
      <c r="AX55" s="127">
        <f>'03 - Výměna talířů I. etapa'!J32</f>
        <v>0</v>
      </c>
      <c r="AY55" s="127">
        <f>'03 - Výměna talířů I. etapa'!J33</f>
        <v>0</v>
      </c>
      <c r="AZ55" s="127">
        <f>'03 - Výměna talířů I. etapa'!F30</f>
        <v>0</v>
      </c>
      <c r="BA55" s="127">
        <f>'03 - Výměna talířů I. etapa'!F31</f>
        <v>0</v>
      </c>
      <c r="BB55" s="127">
        <f>'03 - Výměna talířů I. etapa'!F32</f>
        <v>0</v>
      </c>
      <c r="BC55" s="127">
        <f>'03 - Výměna talířů I. etapa'!F33</f>
        <v>0</v>
      </c>
      <c r="BD55" s="129">
        <f>'03 - Výměna talířů I. etapa'!F34</f>
        <v>0</v>
      </c>
      <c r="BT55" s="130" t="s">
        <v>77</v>
      </c>
      <c r="BV55" s="130" t="s">
        <v>71</v>
      </c>
      <c r="BW55" s="130" t="s">
        <v>89</v>
      </c>
      <c r="BX55" s="130" t="s">
        <v>7</v>
      </c>
      <c r="CL55" s="130" t="s">
        <v>21</v>
      </c>
      <c r="CM55" s="130" t="s">
        <v>79</v>
      </c>
    </row>
    <row r="56" s="5" customFormat="1" ht="16.5" customHeight="1">
      <c r="A56" s="118" t="s">
        <v>73</v>
      </c>
      <c r="B56" s="119"/>
      <c r="C56" s="120"/>
      <c r="D56" s="121" t="s">
        <v>90</v>
      </c>
      <c r="E56" s="121"/>
      <c r="F56" s="121"/>
      <c r="G56" s="121"/>
      <c r="H56" s="121"/>
      <c r="I56" s="122"/>
      <c r="J56" s="121" t="s">
        <v>91</v>
      </c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3">
        <f>'04 - Výměna talířů II. etapa'!J27</f>
        <v>0</v>
      </c>
      <c r="AH56" s="122"/>
      <c r="AI56" s="122"/>
      <c r="AJ56" s="122"/>
      <c r="AK56" s="122"/>
      <c r="AL56" s="122"/>
      <c r="AM56" s="122"/>
      <c r="AN56" s="123">
        <f>SUM(AG56,AT56)</f>
        <v>0</v>
      </c>
      <c r="AO56" s="122"/>
      <c r="AP56" s="122"/>
      <c r="AQ56" s="124" t="s">
        <v>82</v>
      </c>
      <c r="AR56" s="125"/>
      <c r="AS56" s="131">
        <v>0</v>
      </c>
      <c r="AT56" s="132">
        <f>ROUND(SUM(AV56:AW56),2)</f>
        <v>0</v>
      </c>
      <c r="AU56" s="133">
        <f>'04 - Výměna talířů II. etapa'!P79</f>
        <v>0</v>
      </c>
      <c r="AV56" s="132">
        <f>'04 - Výměna talířů II. etapa'!J30</f>
        <v>0</v>
      </c>
      <c r="AW56" s="132">
        <f>'04 - Výměna talířů II. etapa'!J31</f>
        <v>0</v>
      </c>
      <c r="AX56" s="132">
        <f>'04 - Výměna talířů II. etapa'!J32</f>
        <v>0</v>
      </c>
      <c r="AY56" s="132">
        <f>'04 - Výměna talířů II. etapa'!J33</f>
        <v>0</v>
      </c>
      <c r="AZ56" s="132">
        <f>'04 - Výměna talířů II. etapa'!F30</f>
        <v>0</v>
      </c>
      <c r="BA56" s="132">
        <f>'04 - Výměna talířů II. etapa'!F31</f>
        <v>0</v>
      </c>
      <c r="BB56" s="132">
        <f>'04 - Výměna talířů II. etapa'!F32</f>
        <v>0</v>
      </c>
      <c r="BC56" s="132">
        <f>'04 - Výměna talířů II. etapa'!F33</f>
        <v>0</v>
      </c>
      <c r="BD56" s="134">
        <f>'04 - Výměna talířů II. etapa'!F34</f>
        <v>0</v>
      </c>
      <c r="BT56" s="130" t="s">
        <v>77</v>
      </c>
      <c r="BV56" s="130" t="s">
        <v>71</v>
      </c>
      <c r="BW56" s="130" t="s">
        <v>92</v>
      </c>
      <c r="BX56" s="130" t="s">
        <v>7</v>
      </c>
      <c r="CL56" s="130" t="s">
        <v>21</v>
      </c>
      <c r="CM56" s="130" t="s">
        <v>79</v>
      </c>
    </row>
    <row r="57" s="1" customFormat="1" ht="30" customHeight="1">
      <c r="B57" s="45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1"/>
    </row>
    <row r="58" s="1" customFormat="1" ht="6.96" customHeight="1">
      <c r="B58" s="66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71"/>
    </row>
  </sheetData>
  <sheetProtection sheet="1" formatColumns="0" formatRows="0" objects="1" scenarios="1" spinCount="100000" saltValue="BDuawdonvgO2KrgvZPeb8J1nXMNFZKMqMyKfdnCbjcop8xdpdbFKigF1Kl0EUz9Gu6eFCqZzn/MWkqlDLVUTvQ==" hashValue="dT/2Z/2/GNVQGR/6hg68Zl3quLb5npXvnMG6H0osPcpNSpL/nMZL7MN2C9NswXaI47OOsx7e9RDHSdwk3TAWbw==" algorithmName="SHA-512" password="CC35"/>
  <mergeCells count="57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00 - VRN'!C2" display="/"/>
    <hyperlink ref="A53" location="'01 - I.etapa'!C2" display="/"/>
    <hyperlink ref="A54" location="'02 - II.etapa'!C2" display="/"/>
    <hyperlink ref="A55" location="'03 - Výměna talířů I. etapa'!C2" display="/"/>
    <hyperlink ref="A56" location="'04 - Výměna talířů II. etapa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5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0"/>
      <c r="B1" s="136"/>
      <c r="C1" s="136"/>
      <c r="D1" s="137" t="s">
        <v>1</v>
      </c>
      <c r="E1" s="136"/>
      <c r="F1" s="138" t="s">
        <v>93</v>
      </c>
      <c r="G1" s="138" t="s">
        <v>94</v>
      </c>
      <c r="H1" s="138"/>
      <c r="I1" s="139"/>
      <c r="J1" s="138" t="s">
        <v>95</v>
      </c>
      <c r="K1" s="137" t="s">
        <v>96</v>
      </c>
      <c r="L1" s="138" t="s">
        <v>97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ht="36.96" customHeight="1">
      <c r="L2"/>
      <c r="AT2" s="23" t="s">
        <v>78</v>
      </c>
    </row>
    <row r="3" ht="6.96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79</v>
      </c>
    </row>
    <row r="4" ht="36.96" customHeight="1">
      <c r="B4" s="27"/>
      <c r="C4" s="28"/>
      <c r="D4" s="29" t="s">
        <v>98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ht="6.96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ht="16.5" customHeight="1">
      <c r="B7" s="27"/>
      <c r="C7" s="28"/>
      <c r="D7" s="28"/>
      <c r="E7" s="142" t="str">
        <f>'Rekapitulace stavby'!K6</f>
        <v>SÚ Wilsonova</v>
      </c>
      <c r="F7" s="39"/>
      <c r="G7" s="39"/>
      <c r="H7" s="39"/>
      <c r="I7" s="141"/>
      <c r="J7" s="28"/>
      <c r="K7" s="30"/>
    </row>
    <row r="8" s="1" customFormat="1">
      <c r="B8" s="45"/>
      <c r="C8" s="46"/>
      <c r="D8" s="39" t="s">
        <v>99</v>
      </c>
      <c r="E8" s="46"/>
      <c r="F8" s="46"/>
      <c r="G8" s="46"/>
      <c r="H8" s="46"/>
      <c r="I8" s="143"/>
      <c r="J8" s="46"/>
      <c r="K8" s="50"/>
    </row>
    <row r="9" s="1" customFormat="1" ht="36.96" customHeight="1">
      <c r="B9" s="45"/>
      <c r="C9" s="46"/>
      <c r="D9" s="46"/>
      <c r="E9" s="144" t="s">
        <v>100</v>
      </c>
      <c r="F9" s="46"/>
      <c r="G9" s="46"/>
      <c r="H9" s="46"/>
      <c r="I9" s="143"/>
      <c r="J9" s="46"/>
      <c r="K9" s="50"/>
    </row>
    <row r="10" s="1" customFormat="1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6. 2. 2018</v>
      </c>
      <c r="K12" s="50"/>
    </row>
    <row r="13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="1" customFormat="1" ht="18" customHeight="1">
      <c r="B15" s="45"/>
      <c r="C15" s="46"/>
      <c r="D15" s="46"/>
      <c r="E15" s="34" t="s">
        <v>24</v>
      </c>
      <c r="F15" s="46"/>
      <c r="G15" s="46"/>
      <c r="H15" s="46"/>
      <c r="I15" s="145" t="s">
        <v>29</v>
      </c>
      <c r="J15" s="34" t="s">
        <v>21</v>
      </c>
      <c r="K15" s="50"/>
    </row>
    <row r="16" s="1" customFormat="1" ht="6.96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="1" customFormat="1" ht="14.4" customHeight="1">
      <c r="B17" s="45"/>
      <c r="C17" s="46"/>
      <c r="D17" s="39" t="s">
        <v>30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29</v>
      </c>
      <c r="J18" s="34" t="str">
        <f>IF('Rekapitulace stavby'!AN14="Vyplň údaj","",IF('Rekapitulace stavby'!AN14="","",'Rekapitulace stavby'!AN14))</f>
        <v/>
      </c>
      <c r="K18" s="50"/>
    </row>
    <row r="19" s="1" customFormat="1" ht="6.96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="1" customFormat="1" ht="14.4" customHeight="1">
      <c r="B20" s="45"/>
      <c r="C20" s="46"/>
      <c r="D20" s="39" t="s">
        <v>32</v>
      </c>
      <c r="E20" s="46"/>
      <c r="F20" s="46"/>
      <c r="G20" s="46"/>
      <c r="H20" s="46"/>
      <c r="I20" s="145" t="s">
        <v>28</v>
      </c>
      <c r="J20" s="34" t="s">
        <v>21</v>
      </c>
      <c r="K20" s="50"/>
    </row>
    <row r="21" s="1" customFormat="1" ht="18" customHeight="1">
      <c r="B21" s="45"/>
      <c r="C21" s="46"/>
      <c r="D21" s="46"/>
      <c r="E21" s="34" t="s">
        <v>24</v>
      </c>
      <c r="F21" s="46"/>
      <c r="G21" s="46"/>
      <c r="H21" s="46"/>
      <c r="I21" s="145" t="s">
        <v>29</v>
      </c>
      <c r="J21" s="34" t="s">
        <v>21</v>
      </c>
      <c r="K21" s="50"/>
    </row>
    <row r="22" s="1" customFormat="1" ht="6.96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="1" customFormat="1" ht="14.4" customHeight="1">
      <c r="B23" s="45"/>
      <c r="C23" s="46"/>
      <c r="D23" s="39" t="s">
        <v>34</v>
      </c>
      <c r="E23" s="46"/>
      <c r="F23" s="46"/>
      <c r="G23" s="46"/>
      <c r="H23" s="46"/>
      <c r="I23" s="143"/>
      <c r="J23" s="46"/>
      <c r="K23" s="50"/>
    </row>
    <row r="24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="1" customFormat="1" ht="6.96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="1" customFormat="1" ht="6.96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="1" customFormat="1" ht="25.44" customHeight="1">
      <c r="B27" s="45"/>
      <c r="C27" s="46"/>
      <c r="D27" s="153" t="s">
        <v>35</v>
      </c>
      <c r="E27" s="46"/>
      <c r="F27" s="46"/>
      <c r="G27" s="46"/>
      <c r="H27" s="46"/>
      <c r="I27" s="143"/>
      <c r="J27" s="154">
        <f>ROUND(J82,2)</f>
        <v>0</v>
      </c>
      <c r="K27" s="50"/>
    </row>
    <row r="28" s="1" customFormat="1" ht="6.96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="1" customFormat="1" ht="14.4" customHeight="1">
      <c r="B29" s="45"/>
      <c r="C29" s="46"/>
      <c r="D29" s="46"/>
      <c r="E29" s="46"/>
      <c r="F29" s="51" t="s">
        <v>37</v>
      </c>
      <c r="G29" s="46"/>
      <c r="H29" s="46"/>
      <c r="I29" s="155" t="s">
        <v>36</v>
      </c>
      <c r="J29" s="51" t="s">
        <v>38</v>
      </c>
      <c r="K29" s="50"/>
    </row>
    <row r="30" s="1" customFormat="1" ht="14.4" customHeight="1">
      <c r="B30" s="45"/>
      <c r="C30" s="46"/>
      <c r="D30" s="54" t="s">
        <v>39</v>
      </c>
      <c r="E30" s="54" t="s">
        <v>40</v>
      </c>
      <c r="F30" s="156">
        <f>ROUND(SUM(BE82:BE102), 2)</f>
        <v>0</v>
      </c>
      <c r="G30" s="46"/>
      <c r="H30" s="46"/>
      <c r="I30" s="157">
        <v>0.20999999999999999</v>
      </c>
      <c r="J30" s="156">
        <f>ROUND(ROUND((SUM(BE82:BE102)), 2)*I30, 2)</f>
        <v>0</v>
      </c>
      <c r="K30" s="50"/>
    </row>
    <row r="31" s="1" customFormat="1" ht="14.4" customHeight="1">
      <c r="B31" s="45"/>
      <c r="C31" s="46"/>
      <c r="D31" s="46"/>
      <c r="E31" s="54" t="s">
        <v>41</v>
      </c>
      <c r="F31" s="156">
        <f>ROUND(SUM(BF82:BF102), 2)</f>
        <v>0</v>
      </c>
      <c r="G31" s="46"/>
      <c r="H31" s="46"/>
      <c r="I31" s="157">
        <v>0.14999999999999999</v>
      </c>
      <c r="J31" s="156">
        <f>ROUND(ROUND((SUM(BF82:BF102)), 2)*I31, 2)</f>
        <v>0</v>
      </c>
      <c r="K31" s="50"/>
    </row>
    <row r="32" hidden="1" s="1" customFormat="1" ht="14.4" customHeight="1">
      <c r="B32" s="45"/>
      <c r="C32" s="46"/>
      <c r="D32" s="46"/>
      <c r="E32" s="54" t="s">
        <v>42</v>
      </c>
      <c r="F32" s="156">
        <f>ROUND(SUM(BG82:BG102), 2)</f>
        <v>0</v>
      </c>
      <c r="G32" s="46"/>
      <c r="H32" s="46"/>
      <c r="I32" s="157">
        <v>0.20999999999999999</v>
      </c>
      <c r="J32" s="156">
        <v>0</v>
      </c>
      <c r="K32" s="50"/>
    </row>
    <row r="33" hidden="1" s="1" customFormat="1" ht="14.4" customHeight="1">
      <c r="B33" s="45"/>
      <c r="C33" s="46"/>
      <c r="D33" s="46"/>
      <c r="E33" s="54" t="s">
        <v>43</v>
      </c>
      <c r="F33" s="156">
        <f>ROUND(SUM(BH82:BH102), 2)</f>
        <v>0</v>
      </c>
      <c r="G33" s="46"/>
      <c r="H33" s="46"/>
      <c r="I33" s="157">
        <v>0.14999999999999999</v>
      </c>
      <c r="J33" s="156">
        <v>0</v>
      </c>
      <c r="K33" s="50"/>
    </row>
    <row r="34" hidden="1" s="1" customFormat="1" ht="14.4" customHeight="1">
      <c r="B34" s="45"/>
      <c r="C34" s="46"/>
      <c r="D34" s="46"/>
      <c r="E34" s="54" t="s">
        <v>44</v>
      </c>
      <c r="F34" s="156">
        <f>ROUND(SUM(BI82:BI102), 2)</f>
        <v>0</v>
      </c>
      <c r="G34" s="46"/>
      <c r="H34" s="46"/>
      <c r="I34" s="157">
        <v>0</v>
      </c>
      <c r="J34" s="156">
        <v>0</v>
      </c>
      <c r="K34" s="50"/>
    </row>
    <row r="35" s="1" customFormat="1" ht="6.96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="1" customFormat="1" ht="25.44" customHeight="1">
      <c r="B36" s="45"/>
      <c r="C36" s="158"/>
      <c r="D36" s="159" t="s">
        <v>45</v>
      </c>
      <c r="E36" s="97"/>
      <c r="F36" s="97"/>
      <c r="G36" s="160" t="s">
        <v>46</v>
      </c>
      <c r="H36" s="161" t="s">
        <v>47</v>
      </c>
      <c r="I36" s="162"/>
      <c r="J36" s="163">
        <f>SUM(J27:J34)</f>
        <v>0</v>
      </c>
      <c r="K36" s="164"/>
    </row>
    <row r="37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="1" customFormat="1" ht="6.96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="1" customFormat="1" ht="36.96" customHeight="1">
      <c r="B42" s="45"/>
      <c r="C42" s="29" t="s">
        <v>101</v>
      </c>
      <c r="D42" s="46"/>
      <c r="E42" s="46"/>
      <c r="F42" s="46"/>
      <c r="G42" s="46"/>
      <c r="H42" s="46"/>
      <c r="I42" s="143"/>
      <c r="J42" s="46"/>
      <c r="K42" s="50"/>
    </row>
    <row r="43" s="1" customFormat="1" ht="6.96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="1" customFormat="1" ht="16.5" customHeight="1">
      <c r="B45" s="45"/>
      <c r="C45" s="46"/>
      <c r="D45" s="46"/>
      <c r="E45" s="142" t="str">
        <f>E7</f>
        <v>SÚ Wilsonova</v>
      </c>
      <c r="F45" s="39"/>
      <c r="G45" s="39"/>
      <c r="H45" s="39"/>
      <c r="I45" s="143"/>
      <c r="J45" s="46"/>
      <c r="K45" s="50"/>
    </row>
    <row r="46" s="1" customFormat="1" ht="14.4" customHeight="1">
      <c r="B46" s="45"/>
      <c r="C46" s="39" t="s">
        <v>99</v>
      </c>
      <c r="D46" s="46"/>
      <c r="E46" s="46"/>
      <c r="F46" s="46"/>
      <c r="G46" s="46"/>
      <c r="H46" s="46"/>
      <c r="I46" s="143"/>
      <c r="J46" s="46"/>
      <c r="K46" s="50"/>
    </row>
    <row r="47" s="1" customFormat="1" ht="17.25" customHeight="1">
      <c r="B47" s="45"/>
      <c r="C47" s="46"/>
      <c r="D47" s="46"/>
      <c r="E47" s="144" t="str">
        <f>E9</f>
        <v>00 - VRN</v>
      </c>
      <c r="F47" s="46"/>
      <c r="G47" s="46"/>
      <c r="H47" s="46"/>
      <c r="I47" s="143"/>
      <c r="J47" s="46"/>
      <c r="K47" s="50"/>
    </row>
    <row r="48" s="1" customFormat="1" ht="6.96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="1" customFormat="1" ht="18" customHeight="1">
      <c r="B49" s="45"/>
      <c r="C49" s="39" t="s">
        <v>23</v>
      </c>
      <c r="D49" s="46"/>
      <c r="E49" s="46"/>
      <c r="F49" s="34" t="str">
        <f>F12</f>
        <v xml:space="preserve"> </v>
      </c>
      <c r="G49" s="46"/>
      <c r="H49" s="46"/>
      <c r="I49" s="145" t="s">
        <v>25</v>
      </c>
      <c r="J49" s="146" t="str">
        <f>IF(J12="","",J12)</f>
        <v>6. 2. 2018</v>
      </c>
      <c r="K49" s="50"/>
    </row>
    <row r="50" s="1" customFormat="1" ht="6.96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="1" customFormat="1">
      <c r="B51" s="45"/>
      <c r="C51" s="39" t="s">
        <v>27</v>
      </c>
      <c r="D51" s="46"/>
      <c r="E51" s="46"/>
      <c r="F51" s="34" t="str">
        <f>E15</f>
        <v xml:space="preserve"> </v>
      </c>
      <c r="G51" s="46"/>
      <c r="H51" s="46"/>
      <c r="I51" s="145" t="s">
        <v>32</v>
      </c>
      <c r="J51" s="43" t="str">
        <f>E21</f>
        <v xml:space="preserve"> </v>
      </c>
      <c r="K51" s="50"/>
    </row>
    <row r="52" s="1" customFormat="1" ht="14.4" customHeight="1">
      <c r="B52" s="45"/>
      <c r="C52" s="39" t="s">
        <v>30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="1" customFormat="1" ht="10.32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="1" customFormat="1" ht="29.28" customHeight="1">
      <c r="B54" s="45"/>
      <c r="C54" s="171" t="s">
        <v>102</v>
      </c>
      <c r="D54" s="158"/>
      <c r="E54" s="158"/>
      <c r="F54" s="158"/>
      <c r="G54" s="158"/>
      <c r="H54" s="158"/>
      <c r="I54" s="172"/>
      <c r="J54" s="173" t="s">
        <v>103</v>
      </c>
      <c r="K54" s="174"/>
    </row>
    <row r="55" s="1" customFormat="1" ht="10.32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="1" customFormat="1" ht="29.28" customHeight="1">
      <c r="B56" s="45"/>
      <c r="C56" s="175" t="s">
        <v>104</v>
      </c>
      <c r="D56" s="46"/>
      <c r="E56" s="46"/>
      <c r="F56" s="46"/>
      <c r="G56" s="46"/>
      <c r="H56" s="46"/>
      <c r="I56" s="143"/>
      <c r="J56" s="154">
        <f>J82</f>
        <v>0</v>
      </c>
      <c r="K56" s="50"/>
      <c r="AU56" s="23" t="s">
        <v>105</v>
      </c>
    </row>
    <row r="57" s="7" customFormat="1" ht="24.96" customHeight="1">
      <c r="B57" s="176"/>
      <c r="C57" s="177"/>
      <c r="D57" s="178" t="s">
        <v>106</v>
      </c>
      <c r="E57" s="179"/>
      <c r="F57" s="179"/>
      <c r="G57" s="179"/>
      <c r="H57" s="179"/>
      <c r="I57" s="180"/>
      <c r="J57" s="181">
        <f>J83</f>
        <v>0</v>
      </c>
      <c r="K57" s="182"/>
    </row>
    <row r="58" s="8" customFormat="1" ht="19.92" customHeight="1">
      <c r="B58" s="183"/>
      <c r="C58" s="184"/>
      <c r="D58" s="185" t="s">
        <v>107</v>
      </c>
      <c r="E58" s="186"/>
      <c r="F58" s="186"/>
      <c r="G58" s="186"/>
      <c r="H58" s="186"/>
      <c r="I58" s="187"/>
      <c r="J58" s="188">
        <f>J84</f>
        <v>0</v>
      </c>
      <c r="K58" s="189"/>
    </row>
    <row r="59" s="8" customFormat="1" ht="19.92" customHeight="1">
      <c r="B59" s="183"/>
      <c r="C59" s="184"/>
      <c r="D59" s="185" t="s">
        <v>108</v>
      </c>
      <c r="E59" s="186"/>
      <c r="F59" s="186"/>
      <c r="G59" s="186"/>
      <c r="H59" s="186"/>
      <c r="I59" s="187"/>
      <c r="J59" s="188">
        <f>J91</f>
        <v>0</v>
      </c>
      <c r="K59" s="189"/>
    </row>
    <row r="60" s="8" customFormat="1" ht="19.92" customHeight="1">
      <c r="B60" s="183"/>
      <c r="C60" s="184"/>
      <c r="D60" s="185" t="s">
        <v>109</v>
      </c>
      <c r="E60" s="186"/>
      <c r="F60" s="186"/>
      <c r="G60" s="186"/>
      <c r="H60" s="186"/>
      <c r="I60" s="187"/>
      <c r="J60" s="188">
        <f>J93</f>
        <v>0</v>
      </c>
      <c r="K60" s="189"/>
    </row>
    <row r="61" s="8" customFormat="1" ht="19.92" customHeight="1">
      <c r="B61" s="183"/>
      <c r="C61" s="184"/>
      <c r="D61" s="185" t="s">
        <v>110</v>
      </c>
      <c r="E61" s="186"/>
      <c r="F61" s="186"/>
      <c r="G61" s="186"/>
      <c r="H61" s="186"/>
      <c r="I61" s="187"/>
      <c r="J61" s="188">
        <f>J97</f>
        <v>0</v>
      </c>
      <c r="K61" s="189"/>
    </row>
    <row r="62" s="8" customFormat="1" ht="19.92" customHeight="1">
      <c r="B62" s="183"/>
      <c r="C62" s="184"/>
      <c r="D62" s="185" t="s">
        <v>111</v>
      </c>
      <c r="E62" s="186"/>
      <c r="F62" s="186"/>
      <c r="G62" s="186"/>
      <c r="H62" s="186"/>
      <c r="I62" s="187"/>
      <c r="J62" s="188">
        <f>J100</f>
        <v>0</v>
      </c>
      <c r="K62" s="189"/>
    </row>
    <row r="63" s="1" customFormat="1" ht="21.84" customHeight="1">
      <c r="B63" s="45"/>
      <c r="C63" s="46"/>
      <c r="D63" s="46"/>
      <c r="E63" s="46"/>
      <c r="F63" s="46"/>
      <c r="G63" s="46"/>
      <c r="H63" s="46"/>
      <c r="I63" s="143"/>
      <c r="J63" s="46"/>
      <c r="K63" s="50"/>
    </row>
    <row r="64" s="1" customFormat="1" ht="6.96" customHeight="1">
      <c r="B64" s="66"/>
      <c r="C64" s="67"/>
      <c r="D64" s="67"/>
      <c r="E64" s="67"/>
      <c r="F64" s="67"/>
      <c r="G64" s="67"/>
      <c r="H64" s="67"/>
      <c r="I64" s="165"/>
      <c r="J64" s="67"/>
      <c r="K64" s="68"/>
    </row>
    <row r="68" s="1" customFormat="1" ht="6.96" customHeight="1">
      <c r="B68" s="69"/>
      <c r="C68" s="70"/>
      <c r="D68" s="70"/>
      <c r="E68" s="70"/>
      <c r="F68" s="70"/>
      <c r="G68" s="70"/>
      <c r="H68" s="70"/>
      <c r="I68" s="168"/>
      <c r="J68" s="70"/>
      <c r="K68" s="70"/>
      <c r="L68" s="71"/>
    </row>
    <row r="69" s="1" customFormat="1" ht="36.96" customHeight="1">
      <c r="B69" s="45"/>
      <c r="C69" s="72" t="s">
        <v>112</v>
      </c>
      <c r="D69" s="73"/>
      <c r="E69" s="73"/>
      <c r="F69" s="73"/>
      <c r="G69" s="73"/>
      <c r="H69" s="73"/>
      <c r="I69" s="190"/>
      <c r="J69" s="73"/>
      <c r="K69" s="73"/>
      <c r="L69" s="71"/>
    </row>
    <row r="70" s="1" customFormat="1" ht="6.96" customHeight="1">
      <c r="B70" s="45"/>
      <c r="C70" s="73"/>
      <c r="D70" s="73"/>
      <c r="E70" s="73"/>
      <c r="F70" s="73"/>
      <c r="G70" s="73"/>
      <c r="H70" s="73"/>
      <c r="I70" s="190"/>
      <c r="J70" s="73"/>
      <c r="K70" s="73"/>
      <c r="L70" s="71"/>
    </row>
    <row r="71" s="1" customFormat="1" ht="14.4" customHeight="1">
      <c r="B71" s="45"/>
      <c r="C71" s="75" t="s">
        <v>18</v>
      </c>
      <c r="D71" s="73"/>
      <c r="E71" s="73"/>
      <c r="F71" s="73"/>
      <c r="G71" s="73"/>
      <c r="H71" s="73"/>
      <c r="I71" s="190"/>
      <c r="J71" s="73"/>
      <c r="K71" s="73"/>
      <c r="L71" s="71"/>
    </row>
    <row r="72" s="1" customFormat="1" ht="16.5" customHeight="1">
      <c r="B72" s="45"/>
      <c r="C72" s="73"/>
      <c r="D72" s="73"/>
      <c r="E72" s="191" t="str">
        <f>E7</f>
        <v>SÚ Wilsonova</v>
      </c>
      <c r="F72" s="75"/>
      <c r="G72" s="75"/>
      <c r="H72" s="75"/>
      <c r="I72" s="190"/>
      <c r="J72" s="73"/>
      <c r="K72" s="73"/>
      <c r="L72" s="71"/>
    </row>
    <row r="73" s="1" customFormat="1" ht="14.4" customHeight="1">
      <c r="B73" s="45"/>
      <c r="C73" s="75" t="s">
        <v>99</v>
      </c>
      <c r="D73" s="73"/>
      <c r="E73" s="73"/>
      <c r="F73" s="73"/>
      <c r="G73" s="73"/>
      <c r="H73" s="73"/>
      <c r="I73" s="190"/>
      <c r="J73" s="73"/>
      <c r="K73" s="73"/>
      <c r="L73" s="71"/>
    </row>
    <row r="74" s="1" customFormat="1" ht="17.25" customHeight="1">
      <c r="B74" s="45"/>
      <c r="C74" s="73"/>
      <c r="D74" s="73"/>
      <c r="E74" s="81" t="str">
        <f>E9</f>
        <v>00 - VRN</v>
      </c>
      <c r="F74" s="73"/>
      <c r="G74" s="73"/>
      <c r="H74" s="73"/>
      <c r="I74" s="190"/>
      <c r="J74" s="73"/>
      <c r="K74" s="73"/>
      <c r="L74" s="71"/>
    </row>
    <row r="75" s="1" customFormat="1" ht="6.96" customHeight="1">
      <c r="B75" s="45"/>
      <c r="C75" s="73"/>
      <c r="D75" s="73"/>
      <c r="E75" s="73"/>
      <c r="F75" s="73"/>
      <c r="G75" s="73"/>
      <c r="H75" s="73"/>
      <c r="I75" s="190"/>
      <c r="J75" s="73"/>
      <c r="K75" s="73"/>
      <c r="L75" s="71"/>
    </row>
    <row r="76" s="1" customFormat="1" ht="18" customHeight="1">
      <c r="B76" s="45"/>
      <c r="C76" s="75" t="s">
        <v>23</v>
      </c>
      <c r="D76" s="73"/>
      <c r="E76" s="73"/>
      <c r="F76" s="192" t="str">
        <f>F12</f>
        <v xml:space="preserve"> </v>
      </c>
      <c r="G76" s="73"/>
      <c r="H76" s="73"/>
      <c r="I76" s="193" t="s">
        <v>25</v>
      </c>
      <c r="J76" s="84" t="str">
        <f>IF(J12="","",J12)</f>
        <v>6. 2. 2018</v>
      </c>
      <c r="K76" s="73"/>
      <c r="L76" s="71"/>
    </row>
    <row r="77" s="1" customFormat="1" ht="6.96" customHeight="1">
      <c r="B77" s="45"/>
      <c r="C77" s="73"/>
      <c r="D77" s="73"/>
      <c r="E77" s="73"/>
      <c r="F77" s="73"/>
      <c r="G77" s="73"/>
      <c r="H77" s="73"/>
      <c r="I77" s="190"/>
      <c r="J77" s="73"/>
      <c r="K77" s="73"/>
      <c r="L77" s="71"/>
    </row>
    <row r="78" s="1" customFormat="1">
      <c r="B78" s="45"/>
      <c r="C78" s="75" t="s">
        <v>27</v>
      </c>
      <c r="D78" s="73"/>
      <c r="E78" s="73"/>
      <c r="F78" s="192" t="str">
        <f>E15</f>
        <v xml:space="preserve"> </v>
      </c>
      <c r="G78" s="73"/>
      <c r="H78" s="73"/>
      <c r="I78" s="193" t="s">
        <v>32</v>
      </c>
      <c r="J78" s="192" t="str">
        <f>E21</f>
        <v xml:space="preserve"> </v>
      </c>
      <c r="K78" s="73"/>
      <c r="L78" s="71"/>
    </row>
    <row r="79" s="1" customFormat="1" ht="14.4" customHeight="1">
      <c r="B79" s="45"/>
      <c r="C79" s="75" t="s">
        <v>30</v>
      </c>
      <c r="D79" s="73"/>
      <c r="E79" s="73"/>
      <c r="F79" s="192" t="str">
        <f>IF(E18="","",E18)</f>
        <v/>
      </c>
      <c r="G79" s="73"/>
      <c r="H79" s="73"/>
      <c r="I79" s="190"/>
      <c r="J79" s="73"/>
      <c r="K79" s="73"/>
      <c r="L79" s="71"/>
    </row>
    <row r="80" s="1" customFormat="1" ht="10.32" customHeight="1">
      <c r="B80" s="45"/>
      <c r="C80" s="73"/>
      <c r="D80" s="73"/>
      <c r="E80" s="73"/>
      <c r="F80" s="73"/>
      <c r="G80" s="73"/>
      <c r="H80" s="73"/>
      <c r="I80" s="190"/>
      <c r="J80" s="73"/>
      <c r="K80" s="73"/>
      <c r="L80" s="71"/>
    </row>
    <row r="81" s="9" customFormat="1" ht="29.28" customHeight="1">
      <c r="B81" s="194"/>
      <c r="C81" s="195" t="s">
        <v>113</v>
      </c>
      <c r="D81" s="196" t="s">
        <v>54</v>
      </c>
      <c r="E81" s="196" t="s">
        <v>50</v>
      </c>
      <c r="F81" s="196" t="s">
        <v>114</v>
      </c>
      <c r="G81" s="196" t="s">
        <v>115</v>
      </c>
      <c r="H81" s="196" t="s">
        <v>116</v>
      </c>
      <c r="I81" s="197" t="s">
        <v>117</v>
      </c>
      <c r="J81" s="196" t="s">
        <v>103</v>
      </c>
      <c r="K81" s="198" t="s">
        <v>118</v>
      </c>
      <c r="L81" s="199"/>
      <c r="M81" s="101" t="s">
        <v>119</v>
      </c>
      <c r="N81" s="102" t="s">
        <v>39</v>
      </c>
      <c r="O81" s="102" t="s">
        <v>120</v>
      </c>
      <c r="P81" s="102" t="s">
        <v>121</v>
      </c>
      <c r="Q81" s="102" t="s">
        <v>122</v>
      </c>
      <c r="R81" s="102" t="s">
        <v>123</v>
      </c>
      <c r="S81" s="102" t="s">
        <v>124</v>
      </c>
      <c r="T81" s="103" t="s">
        <v>125</v>
      </c>
    </row>
    <row r="82" s="1" customFormat="1" ht="29.28" customHeight="1">
      <c r="B82" s="45"/>
      <c r="C82" s="107" t="s">
        <v>104</v>
      </c>
      <c r="D82" s="73"/>
      <c r="E82" s="73"/>
      <c r="F82" s="73"/>
      <c r="G82" s="73"/>
      <c r="H82" s="73"/>
      <c r="I82" s="190"/>
      <c r="J82" s="200">
        <f>BK82</f>
        <v>0</v>
      </c>
      <c r="K82" s="73"/>
      <c r="L82" s="71"/>
      <c r="M82" s="104"/>
      <c r="N82" s="105"/>
      <c r="O82" s="105"/>
      <c r="P82" s="201">
        <f>P83</f>
        <v>0</v>
      </c>
      <c r="Q82" s="105"/>
      <c r="R82" s="201">
        <f>R83</f>
        <v>0</v>
      </c>
      <c r="S82" s="105"/>
      <c r="T82" s="202">
        <f>T83</f>
        <v>0</v>
      </c>
      <c r="AT82" s="23" t="s">
        <v>68</v>
      </c>
      <c r="AU82" s="23" t="s">
        <v>105</v>
      </c>
      <c r="BK82" s="203">
        <f>BK83</f>
        <v>0</v>
      </c>
    </row>
    <row r="83" s="10" customFormat="1" ht="37.44" customHeight="1">
      <c r="B83" s="204"/>
      <c r="C83" s="205"/>
      <c r="D83" s="206" t="s">
        <v>68</v>
      </c>
      <c r="E83" s="207" t="s">
        <v>75</v>
      </c>
      <c r="F83" s="207" t="s">
        <v>126</v>
      </c>
      <c r="G83" s="205"/>
      <c r="H83" s="205"/>
      <c r="I83" s="208"/>
      <c r="J83" s="209">
        <f>BK83</f>
        <v>0</v>
      </c>
      <c r="K83" s="205"/>
      <c r="L83" s="210"/>
      <c r="M83" s="211"/>
      <c r="N83" s="212"/>
      <c r="O83" s="212"/>
      <c r="P83" s="213">
        <f>P84+P91+P93+P97+P100</f>
        <v>0</v>
      </c>
      <c r="Q83" s="212"/>
      <c r="R83" s="213">
        <f>R84+R91+R93+R97+R100</f>
        <v>0</v>
      </c>
      <c r="S83" s="212"/>
      <c r="T83" s="214">
        <f>T84+T91+T93+T97+T100</f>
        <v>0</v>
      </c>
      <c r="AR83" s="215" t="s">
        <v>127</v>
      </c>
      <c r="AT83" s="216" t="s">
        <v>68</v>
      </c>
      <c r="AU83" s="216" t="s">
        <v>69</v>
      </c>
      <c r="AY83" s="215" t="s">
        <v>128</v>
      </c>
      <c r="BK83" s="217">
        <f>BK84+BK91+BK93+BK97+BK100</f>
        <v>0</v>
      </c>
    </row>
    <row r="84" s="10" customFormat="1" ht="19.92" customHeight="1">
      <c r="B84" s="204"/>
      <c r="C84" s="205"/>
      <c r="D84" s="206" t="s">
        <v>68</v>
      </c>
      <c r="E84" s="218" t="s">
        <v>129</v>
      </c>
      <c r="F84" s="218" t="s">
        <v>130</v>
      </c>
      <c r="G84" s="205"/>
      <c r="H84" s="205"/>
      <c r="I84" s="208"/>
      <c r="J84" s="219">
        <f>BK84</f>
        <v>0</v>
      </c>
      <c r="K84" s="205"/>
      <c r="L84" s="210"/>
      <c r="M84" s="211"/>
      <c r="N84" s="212"/>
      <c r="O84" s="212"/>
      <c r="P84" s="213">
        <f>SUM(P85:P90)</f>
        <v>0</v>
      </c>
      <c r="Q84" s="212"/>
      <c r="R84" s="213">
        <f>SUM(R85:R90)</f>
        <v>0</v>
      </c>
      <c r="S84" s="212"/>
      <c r="T84" s="214">
        <f>SUM(T85:T90)</f>
        <v>0</v>
      </c>
      <c r="AR84" s="215" t="s">
        <v>127</v>
      </c>
      <c r="AT84" s="216" t="s">
        <v>68</v>
      </c>
      <c r="AU84" s="216" t="s">
        <v>77</v>
      </c>
      <c r="AY84" s="215" t="s">
        <v>128</v>
      </c>
      <c r="BK84" s="217">
        <f>SUM(BK85:BK90)</f>
        <v>0</v>
      </c>
    </row>
    <row r="85" s="1" customFormat="1" ht="16.5" customHeight="1">
      <c r="B85" s="45"/>
      <c r="C85" s="220" t="s">
        <v>131</v>
      </c>
      <c r="D85" s="220" t="s">
        <v>132</v>
      </c>
      <c r="E85" s="221" t="s">
        <v>133</v>
      </c>
      <c r="F85" s="222" t="s">
        <v>134</v>
      </c>
      <c r="G85" s="223" t="s">
        <v>135</v>
      </c>
      <c r="H85" s="224">
        <v>2</v>
      </c>
      <c r="I85" s="225"/>
      <c r="J85" s="226">
        <f>ROUND(I85*H85,2)</f>
        <v>0</v>
      </c>
      <c r="K85" s="222" t="s">
        <v>136</v>
      </c>
      <c r="L85" s="71"/>
      <c r="M85" s="227" t="s">
        <v>21</v>
      </c>
      <c r="N85" s="228" t="s">
        <v>40</v>
      </c>
      <c r="O85" s="46"/>
      <c r="P85" s="229">
        <f>O85*H85</f>
        <v>0</v>
      </c>
      <c r="Q85" s="229">
        <v>0</v>
      </c>
      <c r="R85" s="229">
        <f>Q85*H85</f>
        <v>0</v>
      </c>
      <c r="S85" s="229">
        <v>0</v>
      </c>
      <c r="T85" s="230">
        <f>S85*H85</f>
        <v>0</v>
      </c>
      <c r="AR85" s="23" t="s">
        <v>137</v>
      </c>
      <c r="AT85" s="23" t="s">
        <v>132</v>
      </c>
      <c r="AU85" s="23" t="s">
        <v>79</v>
      </c>
      <c r="AY85" s="23" t="s">
        <v>128</v>
      </c>
      <c r="BE85" s="231">
        <f>IF(N85="základní",J85,0)</f>
        <v>0</v>
      </c>
      <c r="BF85" s="231">
        <f>IF(N85="snížená",J85,0)</f>
        <v>0</v>
      </c>
      <c r="BG85" s="231">
        <f>IF(N85="zákl. přenesená",J85,0)</f>
        <v>0</v>
      </c>
      <c r="BH85" s="231">
        <f>IF(N85="sníž. přenesená",J85,0)</f>
        <v>0</v>
      </c>
      <c r="BI85" s="231">
        <f>IF(N85="nulová",J85,0)</f>
        <v>0</v>
      </c>
      <c r="BJ85" s="23" t="s">
        <v>77</v>
      </c>
      <c r="BK85" s="231">
        <f>ROUND(I85*H85,2)</f>
        <v>0</v>
      </c>
      <c r="BL85" s="23" t="s">
        <v>137</v>
      </c>
      <c r="BM85" s="23" t="s">
        <v>138</v>
      </c>
    </row>
    <row r="86" s="1" customFormat="1">
      <c r="B86" s="45"/>
      <c r="C86" s="73"/>
      <c r="D86" s="232" t="s">
        <v>139</v>
      </c>
      <c r="E86" s="73"/>
      <c r="F86" s="233" t="s">
        <v>140</v>
      </c>
      <c r="G86" s="73"/>
      <c r="H86" s="73"/>
      <c r="I86" s="190"/>
      <c r="J86" s="73"/>
      <c r="K86" s="73"/>
      <c r="L86" s="71"/>
      <c r="M86" s="234"/>
      <c r="N86" s="46"/>
      <c r="O86" s="46"/>
      <c r="P86" s="46"/>
      <c r="Q86" s="46"/>
      <c r="R86" s="46"/>
      <c r="S86" s="46"/>
      <c r="T86" s="94"/>
      <c r="AT86" s="23" t="s">
        <v>139</v>
      </c>
      <c r="AU86" s="23" t="s">
        <v>79</v>
      </c>
    </row>
    <row r="87" s="1" customFormat="1" ht="16.5" customHeight="1">
      <c r="B87" s="45"/>
      <c r="C87" s="220" t="s">
        <v>127</v>
      </c>
      <c r="D87" s="220" t="s">
        <v>132</v>
      </c>
      <c r="E87" s="221" t="s">
        <v>141</v>
      </c>
      <c r="F87" s="222" t="s">
        <v>142</v>
      </c>
      <c r="G87" s="223" t="s">
        <v>135</v>
      </c>
      <c r="H87" s="224">
        <v>2</v>
      </c>
      <c r="I87" s="225"/>
      <c r="J87" s="226">
        <f>ROUND(I87*H87,2)</f>
        <v>0</v>
      </c>
      <c r="K87" s="222" t="s">
        <v>136</v>
      </c>
      <c r="L87" s="71"/>
      <c r="M87" s="227" t="s">
        <v>21</v>
      </c>
      <c r="N87" s="228" t="s">
        <v>40</v>
      </c>
      <c r="O87" s="46"/>
      <c r="P87" s="229">
        <f>O87*H87</f>
        <v>0</v>
      </c>
      <c r="Q87" s="229">
        <v>0</v>
      </c>
      <c r="R87" s="229">
        <f>Q87*H87</f>
        <v>0</v>
      </c>
      <c r="S87" s="229">
        <v>0</v>
      </c>
      <c r="T87" s="230">
        <f>S87*H87</f>
        <v>0</v>
      </c>
      <c r="AR87" s="23" t="s">
        <v>137</v>
      </c>
      <c r="AT87" s="23" t="s">
        <v>132</v>
      </c>
      <c r="AU87" s="23" t="s">
        <v>79</v>
      </c>
      <c r="AY87" s="23" t="s">
        <v>128</v>
      </c>
      <c r="BE87" s="231">
        <f>IF(N87="základní",J87,0)</f>
        <v>0</v>
      </c>
      <c r="BF87" s="231">
        <f>IF(N87="snížená",J87,0)</f>
        <v>0</v>
      </c>
      <c r="BG87" s="231">
        <f>IF(N87="zákl. přenesená",J87,0)</f>
        <v>0</v>
      </c>
      <c r="BH87" s="231">
        <f>IF(N87="sníž. přenesená",J87,0)</f>
        <v>0</v>
      </c>
      <c r="BI87" s="231">
        <f>IF(N87="nulová",J87,0)</f>
        <v>0</v>
      </c>
      <c r="BJ87" s="23" t="s">
        <v>77</v>
      </c>
      <c r="BK87" s="231">
        <f>ROUND(I87*H87,2)</f>
        <v>0</v>
      </c>
      <c r="BL87" s="23" t="s">
        <v>137</v>
      </c>
      <c r="BM87" s="23" t="s">
        <v>143</v>
      </c>
    </row>
    <row r="88" s="1" customFormat="1">
      <c r="B88" s="45"/>
      <c r="C88" s="73"/>
      <c r="D88" s="232" t="s">
        <v>139</v>
      </c>
      <c r="E88" s="73"/>
      <c r="F88" s="233" t="s">
        <v>144</v>
      </c>
      <c r="G88" s="73"/>
      <c r="H88" s="73"/>
      <c r="I88" s="190"/>
      <c r="J88" s="73"/>
      <c r="K88" s="73"/>
      <c r="L88" s="71"/>
      <c r="M88" s="234"/>
      <c r="N88" s="46"/>
      <c r="O88" s="46"/>
      <c r="P88" s="46"/>
      <c r="Q88" s="46"/>
      <c r="R88" s="46"/>
      <c r="S88" s="46"/>
      <c r="T88" s="94"/>
      <c r="AT88" s="23" t="s">
        <v>139</v>
      </c>
      <c r="AU88" s="23" t="s">
        <v>79</v>
      </c>
    </row>
    <row r="89" s="1" customFormat="1" ht="16.5" customHeight="1">
      <c r="B89" s="45"/>
      <c r="C89" s="220" t="s">
        <v>145</v>
      </c>
      <c r="D89" s="220" t="s">
        <v>132</v>
      </c>
      <c r="E89" s="221" t="s">
        <v>146</v>
      </c>
      <c r="F89" s="222" t="s">
        <v>147</v>
      </c>
      <c r="G89" s="223" t="s">
        <v>135</v>
      </c>
      <c r="H89" s="224">
        <v>2</v>
      </c>
      <c r="I89" s="225"/>
      <c r="J89" s="226">
        <f>ROUND(I89*H89,2)</f>
        <v>0</v>
      </c>
      <c r="K89" s="222" t="s">
        <v>136</v>
      </c>
      <c r="L89" s="71"/>
      <c r="M89" s="227" t="s">
        <v>21</v>
      </c>
      <c r="N89" s="228" t="s">
        <v>40</v>
      </c>
      <c r="O89" s="46"/>
      <c r="P89" s="229">
        <f>O89*H89</f>
        <v>0</v>
      </c>
      <c r="Q89" s="229">
        <v>0</v>
      </c>
      <c r="R89" s="229">
        <f>Q89*H89</f>
        <v>0</v>
      </c>
      <c r="S89" s="229">
        <v>0</v>
      </c>
      <c r="T89" s="230">
        <f>S89*H89</f>
        <v>0</v>
      </c>
      <c r="AR89" s="23" t="s">
        <v>137</v>
      </c>
      <c r="AT89" s="23" t="s">
        <v>132</v>
      </c>
      <c r="AU89" s="23" t="s">
        <v>79</v>
      </c>
      <c r="AY89" s="23" t="s">
        <v>128</v>
      </c>
      <c r="BE89" s="231">
        <f>IF(N89="základní",J89,0)</f>
        <v>0</v>
      </c>
      <c r="BF89" s="231">
        <f>IF(N89="snížená",J89,0)</f>
        <v>0</v>
      </c>
      <c r="BG89" s="231">
        <f>IF(N89="zákl. přenesená",J89,0)</f>
        <v>0</v>
      </c>
      <c r="BH89" s="231">
        <f>IF(N89="sníž. přenesená",J89,0)</f>
        <v>0</v>
      </c>
      <c r="BI89" s="231">
        <f>IF(N89="nulová",J89,0)</f>
        <v>0</v>
      </c>
      <c r="BJ89" s="23" t="s">
        <v>77</v>
      </c>
      <c r="BK89" s="231">
        <f>ROUND(I89*H89,2)</f>
        <v>0</v>
      </c>
      <c r="BL89" s="23" t="s">
        <v>137</v>
      </c>
      <c r="BM89" s="23" t="s">
        <v>148</v>
      </c>
    </row>
    <row r="90" s="1" customFormat="1">
      <c r="B90" s="45"/>
      <c r="C90" s="73"/>
      <c r="D90" s="232" t="s">
        <v>139</v>
      </c>
      <c r="E90" s="73"/>
      <c r="F90" s="233" t="s">
        <v>149</v>
      </c>
      <c r="G90" s="73"/>
      <c r="H90" s="73"/>
      <c r="I90" s="190"/>
      <c r="J90" s="73"/>
      <c r="K90" s="73"/>
      <c r="L90" s="71"/>
      <c r="M90" s="234"/>
      <c r="N90" s="46"/>
      <c r="O90" s="46"/>
      <c r="P90" s="46"/>
      <c r="Q90" s="46"/>
      <c r="R90" s="46"/>
      <c r="S90" s="46"/>
      <c r="T90" s="94"/>
      <c r="AT90" s="23" t="s">
        <v>139</v>
      </c>
      <c r="AU90" s="23" t="s">
        <v>79</v>
      </c>
    </row>
    <row r="91" s="10" customFormat="1" ht="29.88" customHeight="1">
      <c r="B91" s="204"/>
      <c r="C91" s="205"/>
      <c r="D91" s="206" t="s">
        <v>68</v>
      </c>
      <c r="E91" s="218" t="s">
        <v>150</v>
      </c>
      <c r="F91" s="218" t="s">
        <v>151</v>
      </c>
      <c r="G91" s="205"/>
      <c r="H91" s="205"/>
      <c r="I91" s="208"/>
      <c r="J91" s="219">
        <f>BK91</f>
        <v>0</v>
      </c>
      <c r="K91" s="205"/>
      <c r="L91" s="210"/>
      <c r="M91" s="211"/>
      <c r="N91" s="212"/>
      <c r="O91" s="212"/>
      <c r="P91" s="213">
        <f>P92</f>
        <v>0</v>
      </c>
      <c r="Q91" s="212"/>
      <c r="R91" s="213">
        <f>R92</f>
        <v>0</v>
      </c>
      <c r="S91" s="212"/>
      <c r="T91" s="214">
        <f>T92</f>
        <v>0</v>
      </c>
      <c r="AR91" s="215" t="s">
        <v>127</v>
      </c>
      <c r="AT91" s="216" t="s">
        <v>68</v>
      </c>
      <c r="AU91" s="216" t="s">
        <v>77</v>
      </c>
      <c r="AY91" s="215" t="s">
        <v>128</v>
      </c>
      <c r="BK91" s="217">
        <f>BK92</f>
        <v>0</v>
      </c>
    </row>
    <row r="92" s="1" customFormat="1" ht="16.5" customHeight="1">
      <c r="B92" s="45"/>
      <c r="C92" s="220" t="s">
        <v>152</v>
      </c>
      <c r="D92" s="220" t="s">
        <v>132</v>
      </c>
      <c r="E92" s="221" t="s">
        <v>153</v>
      </c>
      <c r="F92" s="222" t="s">
        <v>151</v>
      </c>
      <c r="G92" s="223" t="s">
        <v>135</v>
      </c>
      <c r="H92" s="224">
        <v>2</v>
      </c>
      <c r="I92" s="225"/>
      <c r="J92" s="226">
        <f>ROUND(I92*H92,2)</f>
        <v>0</v>
      </c>
      <c r="K92" s="222" t="s">
        <v>136</v>
      </c>
      <c r="L92" s="71"/>
      <c r="M92" s="227" t="s">
        <v>21</v>
      </c>
      <c r="N92" s="228" t="s">
        <v>40</v>
      </c>
      <c r="O92" s="46"/>
      <c r="P92" s="229">
        <f>O92*H92</f>
        <v>0</v>
      </c>
      <c r="Q92" s="229">
        <v>0</v>
      </c>
      <c r="R92" s="229">
        <f>Q92*H92</f>
        <v>0</v>
      </c>
      <c r="S92" s="229">
        <v>0</v>
      </c>
      <c r="T92" s="230">
        <f>S92*H92</f>
        <v>0</v>
      </c>
      <c r="AR92" s="23" t="s">
        <v>137</v>
      </c>
      <c r="AT92" s="23" t="s">
        <v>132</v>
      </c>
      <c r="AU92" s="23" t="s">
        <v>79</v>
      </c>
      <c r="AY92" s="23" t="s">
        <v>128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23" t="s">
        <v>77</v>
      </c>
      <c r="BK92" s="231">
        <f>ROUND(I92*H92,2)</f>
        <v>0</v>
      </c>
      <c r="BL92" s="23" t="s">
        <v>137</v>
      </c>
      <c r="BM92" s="23" t="s">
        <v>154</v>
      </c>
    </row>
    <row r="93" s="10" customFormat="1" ht="29.88" customHeight="1">
      <c r="B93" s="204"/>
      <c r="C93" s="205"/>
      <c r="D93" s="206" t="s">
        <v>68</v>
      </c>
      <c r="E93" s="218" t="s">
        <v>155</v>
      </c>
      <c r="F93" s="218" t="s">
        <v>156</v>
      </c>
      <c r="G93" s="205"/>
      <c r="H93" s="205"/>
      <c r="I93" s="208"/>
      <c r="J93" s="219">
        <f>BK93</f>
        <v>0</v>
      </c>
      <c r="K93" s="205"/>
      <c r="L93" s="210"/>
      <c r="M93" s="211"/>
      <c r="N93" s="212"/>
      <c r="O93" s="212"/>
      <c r="P93" s="213">
        <f>SUM(P94:P96)</f>
        <v>0</v>
      </c>
      <c r="Q93" s="212"/>
      <c r="R93" s="213">
        <f>SUM(R94:R96)</f>
        <v>0</v>
      </c>
      <c r="S93" s="212"/>
      <c r="T93" s="214">
        <f>SUM(T94:T96)</f>
        <v>0</v>
      </c>
      <c r="AR93" s="215" t="s">
        <v>127</v>
      </c>
      <c r="AT93" s="216" t="s">
        <v>68</v>
      </c>
      <c r="AU93" s="216" t="s">
        <v>77</v>
      </c>
      <c r="AY93" s="215" t="s">
        <v>128</v>
      </c>
      <c r="BK93" s="217">
        <f>SUM(BK94:BK96)</f>
        <v>0</v>
      </c>
    </row>
    <row r="94" s="1" customFormat="1" ht="16.5" customHeight="1">
      <c r="B94" s="45"/>
      <c r="C94" s="220" t="s">
        <v>157</v>
      </c>
      <c r="D94" s="220" t="s">
        <v>132</v>
      </c>
      <c r="E94" s="221" t="s">
        <v>158</v>
      </c>
      <c r="F94" s="222" t="s">
        <v>156</v>
      </c>
      <c r="G94" s="223" t="s">
        <v>135</v>
      </c>
      <c r="H94" s="224">
        <v>2</v>
      </c>
      <c r="I94" s="225"/>
      <c r="J94" s="226">
        <f>ROUND(I94*H94,2)</f>
        <v>0</v>
      </c>
      <c r="K94" s="222" t="s">
        <v>136</v>
      </c>
      <c r="L94" s="71"/>
      <c r="M94" s="227" t="s">
        <v>21</v>
      </c>
      <c r="N94" s="228" t="s">
        <v>40</v>
      </c>
      <c r="O94" s="46"/>
      <c r="P94" s="229">
        <f>O94*H94</f>
        <v>0</v>
      </c>
      <c r="Q94" s="229">
        <v>0</v>
      </c>
      <c r="R94" s="229">
        <f>Q94*H94</f>
        <v>0</v>
      </c>
      <c r="S94" s="229">
        <v>0</v>
      </c>
      <c r="T94" s="230">
        <f>S94*H94</f>
        <v>0</v>
      </c>
      <c r="AR94" s="23" t="s">
        <v>137</v>
      </c>
      <c r="AT94" s="23" t="s">
        <v>132</v>
      </c>
      <c r="AU94" s="23" t="s">
        <v>79</v>
      </c>
      <c r="AY94" s="23" t="s">
        <v>128</v>
      </c>
      <c r="BE94" s="231">
        <f>IF(N94="základní",J94,0)</f>
        <v>0</v>
      </c>
      <c r="BF94" s="231">
        <f>IF(N94="snížená",J94,0)</f>
        <v>0</v>
      </c>
      <c r="BG94" s="231">
        <f>IF(N94="zákl. přenesená",J94,0)</f>
        <v>0</v>
      </c>
      <c r="BH94" s="231">
        <f>IF(N94="sníž. přenesená",J94,0)</f>
        <v>0</v>
      </c>
      <c r="BI94" s="231">
        <f>IF(N94="nulová",J94,0)</f>
        <v>0</v>
      </c>
      <c r="BJ94" s="23" t="s">
        <v>77</v>
      </c>
      <c r="BK94" s="231">
        <f>ROUND(I94*H94,2)</f>
        <v>0</v>
      </c>
      <c r="BL94" s="23" t="s">
        <v>137</v>
      </c>
      <c r="BM94" s="23" t="s">
        <v>159</v>
      </c>
    </row>
    <row r="95" s="1" customFormat="1">
      <c r="B95" s="45"/>
      <c r="C95" s="73"/>
      <c r="D95" s="232" t="s">
        <v>139</v>
      </c>
      <c r="E95" s="73"/>
      <c r="F95" s="233" t="s">
        <v>160</v>
      </c>
      <c r="G95" s="73"/>
      <c r="H95" s="73"/>
      <c r="I95" s="190"/>
      <c r="J95" s="73"/>
      <c r="K95" s="73"/>
      <c r="L95" s="71"/>
      <c r="M95" s="234"/>
      <c r="N95" s="46"/>
      <c r="O95" s="46"/>
      <c r="P95" s="46"/>
      <c r="Q95" s="46"/>
      <c r="R95" s="46"/>
      <c r="S95" s="46"/>
      <c r="T95" s="94"/>
      <c r="AT95" s="23" t="s">
        <v>139</v>
      </c>
      <c r="AU95" s="23" t="s">
        <v>79</v>
      </c>
    </row>
    <row r="96" s="1" customFormat="1" ht="16.5" customHeight="1">
      <c r="B96" s="45"/>
      <c r="C96" s="220" t="s">
        <v>77</v>
      </c>
      <c r="D96" s="220" t="s">
        <v>132</v>
      </c>
      <c r="E96" s="221" t="s">
        <v>161</v>
      </c>
      <c r="F96" s="222" t="s">
        <v>162</v>
      </c>
      <c r="G96" s="223" t="s">
        <v>135</v>
      </c>
      <c r="H96" s="224">
        <v>12</v>
      </c>
      <c r="I96" s="225"/>
      <c r="J96" s="226">
        <f>ROUND(I96*H96,2)</f>
        <v>0</v>
      </c>
      <c r="K96" s="222" t="s">
        <v>136</v>
      </c>
      <c r="L96" s="71"/>
      <c r="M96" s="227" t="s">
        <v>21</v>
      </c>
      <c r="N96" s="228" t="s">
        <v>40</v>
      </c>
      <c r="O96" s="46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AR96" s="23" t="s">
        <v>137</v>
      </c>
      <c r="AT96" s="23" t="s">
        <v>132</v>
      </c>
      <c r="AU96" s="23" t="s">
        <v>79</v>
      </c>
      <c r="AY96" s="23" t="s">
        <v>128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23" t="s">
        <v>77</v>
      </c>
      <c r="BK96" s="231">
        <f>ROUND(I96*H96,2)</f>
        <v>0</v>
      </c>
      <c r="BL96" s="23" t="s">
        <v>137</v>
      </c>
      <c r="BM96" s="23" t="s">
        <v>163</v>
      </c>
    </row>
    <row r="97" s="10" customFormat="1" ht="29.88" customHeight="1">
      <c r="B97" s="204"/>
      <c r="C97" s="205"/>
      <c r="D97" s="206" t="s">
        <v>68</v>
      </c>
      <c r="E97" s="218" t="s">
        <v>164</v>
      </c>
      <c r="F97" s="218" t="s">
        <v>165</v>
      </c>
      <c r="G97" s="205"/>
      <c r="H97" s="205"/>
      <c r="I97" s="208"/>
      <c r="J97" s="219">
        <f>BK97</f>
        <v>0</v>
      </c>
      <c r="K97" s="205"/>
      <c r="L97" s="210"/>
      <c r="M97" s="211"/>
      <c r="N97" s="212"/>
      <c r="O97" s="212"/>
      <c r="P97" s="213">
        <f>SUM(P98:P99)</f>
        <v>0</v>
      </c>
      <c r="Q97" s="212"/>
      <c r="R97" s="213">
        <f>SUM(R98:R99)</f>
        <v>0</v>
      </c>
      <c r="S97" s="212"/>
      <c r="T97" s="214">
        <f>SUM(T98:T99)</f>
        <v>0</v>
      </c>
      <c r="AR97" s="215" t="s">
        <v>127</v>
      </c>
      <c r="AT97" s="216" t="s">
        <v>68</v>
      </c>
      <c r="AU97" s="216" t="s">
        <v>77</v>
      </c>
      <c r="AY97" s="215" t="s">
        <v>128</v>
      </c>
      <c r="BK97" s="217">
        <f>SUM(BK98:BK99)</f>
        <v>0</v>
      </c>
    </row>
    <row r="98" s="1" customFormat="1" ht="16.5" customHeight="1">
      <c r="B98" s="45"/>
      <c r="C98" s="220" t="s">
        <v>166</v>
      </c>
      <c r="D98" s="220" t="s">
        <v>132</v>
      </c>
      <c r="E98" s="221" t="s">
        <v>167</v>
      </c>
      <c r="F98" s="222" t="s">
        <v>165</v>
      </c>
      <c r="G98" s="223" t="s">
        <v>135</v>
      </c>
      <c r="H98" s="224">
        <v>2</v>
      </c>
      <c r="I98" s="225"/>
      <c r="J98" s="226">
        <f>ROUND(I98*H98,2)</f>
        <v>0</v>
      </c>
      <c r="K98" s="222" t="s">
        <v>136</v>
      </c>
      <c r="L98" s="71"/>
      <c r="M98" s="227" t="s">
        <v>21</v>
      </c>
      <c r="N98" s="228" t="s">
        <v>40</v>
      </c>
      <c r="O98" s="46"/>
      <c r="P98" s="229">
        <f>O98*H98</f>
        <v>0</v>
      </c>
      <c r="Q98" s="229">
        <v>0</v>
      </c>
      <c r="R98" s="229">
        <f>Q98*H98</f>
        <v>0</v>
      </c>
      <c r="S98" s="229">
        <v>0</v>
      </c>
      <c r="T98" s="230">
        <f>S98*H98</f>
        <v>0</v>
      </c>
      <c r="AR98" s="23" t="s">
        <v>137</v>
      </c>
      <c r="AT98" s="23" t="s">
        <v>132</v>
      </c>
      <c r="AU98" s="23" t="s">
        <v>79</v>
      </c>
      <c r="AY98" s="23" t="s">
        <v>128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23" t="s">
        <v>77</v>
      </c>
      <c r="BK98" s="231">
        <f>ROUND(I98*H98,2)</f>
        <v>0</v>
      </c>
      <c r="BL98" s="23" t="s">
        <v>137</v>
      </c>
      <c r="BM98" s="23" t="s">
        <v>168</v>
      </c>
    </row>
    <row r="99" s="1" customFormat="1">
      <c r="B99" s="45"/>
      <c r="C99" s="73"/>
      <c r="D99" s="232" t="s">
        <v>139</v>
      </c>
      <c r="E99" s="73"/>
      <c r="F99" s="233" t="s">
        <v>169</v>
      </c>
      <c r="G99" s="73"/>
      <c r="H99" s="73"/>
      <c r="I99" s="190"/>
      <c r="J99" s="73"/>
      <c r="K99" s="73"/>
      <c r="L99" s="71"/>
      <c r="M99" s="234"/>
      <c r="N99" s="46"/>
      <c r="O99" s="46"/>
      <c r="P99" s="46"/>
      <c r="Q99" s="46"/>
      <c r="R99" s="46"/>
      <c r="S99" s="46"/>
      <c r="T99" s="94"/>
      <c r="AT99" s="23" t="s">
        <v>139</v>
      </c>
      <c r="AU99" s="23" t="s">
        <v>79</v>
      </c>
    </row>
    <row r="100" s="10" customFormat="1" ht="29.88" customHeight="1">
      <c r="B100" s="204"/>
      <c r="C100" s="205"/>
      <c r="D100" s="206" t="s">
        <v>68</v>
      </c>
      <c r="E100" s="218" t="s">
        <v>170</v>
      </c>
      <c r="F100" s="218" t="s">
        <v>171</v>
      </c>
      <c r="G100" s="205"/>
      <c r="H100" s="205"/>
      <c r="I100" s="208"/>
      <c r="J100" s="219">
        <f>BK100</f>
        <v>0</v>
      </c>
      <c r="K100" s="205"/>
      <c r="L100" s="210"/>
      <c r="M100" s="211"/>
      <c r="N100" s="212"/>
      <c r="O100" s="212"/>
      <c r="P100" s="213">
        <f>SUM(P101:P102)</f>
        <v>0</v>
      </c>
      <c r="Q100" s="212"/>
      <c r="R100" s="213">
        <f>SUM(R101:R102)</f>
        <v>0</v>
      </c>
      <c r="S100" s="212"/>
      <c r="T100" s="214">
        <f>SUM(T101:T102)</f>
        <v>0</v>
      </c>
      <c r="AR100" s="215" t="s">
        <v>127</v>
      </c>
      <c r="AT100" s="216" t="s">
        <v>68</v>
      </c>
      <c r="AU100" s="216" t="s">
        <v>77</v>
      </c>
      <c r="AY100" s="215" t="s">
        <v>128</v>
      </c>
      <c r="BK100" s="217">
        <f>SUM(BK101:BK102)</f>
        <v>0</v>
      </c>
    </row>
    <row r="101" s="1" customFormat="1" ht="16.5" customHeight="1">
      <c r="B101" s="45"/>
      <c r="C101" s="220" t="s">
        <v>172</v>
      </c>
      <c r="D101" s="220" t="s">
        <v>132</v>
      </c>
      <c r="E101" s="221" t="s">
        <v>173</v>
      </c>
      <c r="F101" s="222" t="s">
        <v>171</v>
      </c>
      <c r="G101" s="223" t="s">
        <v>135</v>
      </c>
      <c r="H101" s="224">
        <v>2</v>
      </c>
      <c r="I101" s="225"/>
      <c r="J101" s="226">
        <f>ROUND(I101*H101,2)</f>
        <v>0</v>
      </c>
      <c r="K101" s="222" t="s">
        <v>136</v>
      </c>
      <c r="L101" s="71"/>
      <c r="M101" s="227" t="s">
        <v>21</v>
      </c>
      <c r="N101" s="228" t="s">
        <v>40</v>
      </c>
      <c r="O101" s="46"/>
      <c r="P101" s="229">
        <f>O101*H101</f>
        <v>0</v>
      </c>
      <c r="Q101" s="229">
        <v>0</v>
      </c>
      <c r="R101" s="229">
        <f>Q101*H101</f>
        <v>0</v>
      </c>
      <c r="S101" s="229">
        <v>0</v>
      </c>
      <c r="T101" s="230">
        <f>S101*H101</f>
        <v>0</v>
      </c>
      <c r="AR101" s="23" t="s">
        <v>137</v>
      </c>
      <c r="AT101" s="23" t="s">
        <v>132</v>
      </c>
      <c r="AU101" s="23" t="s">
        <v>79</v>
      </c>
      <c r="AY101" s="23" t="s">
        <v>128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23" t="s">
        <v>77</v>
      </c>
      <c r="BK101" s="231">
        <f>ROUND(I101*H101,2)</f>
        <v>0</v>
      </c>
      <c r="BL101" s="23" t="s">
        <v>137</v>
      </c>
      <c r="BM101" s="23" t="s">
        <v>174</v>
      </c>
    </row>
    <row r="102" s="1" customFormat="1">
      <c r="B102" s="45"/>
      <c r="C102" s="73"/>
      <c r="D102" s="232" t="s">
        <v>139</v>
      </c>
      <c r="E102" s="73"/>
      <c r="F102" s="233" t="s">
        <v>175</v>
      </c>
      <c r="G102" s="73"/>
      <c r="H102" s="73"/>
      <c r="I102" s="190"/>
      <c r="J102" s="73"/>
      <c r="K102" s="73"/>
      <c r="L102" s="71"/>
      <c r="M102" s="235"/>
      <c r="N102" s="236"/>
      <c r="O102" s="236"/>
      <c r="P102" s="236"/>
      <c r="Q102" s="236"/>
      <c r="R102" s="236"/>
      <c r="S102" s="236"/>
      <c r="T102" s="237"/>
      <c r="AT102" s="23" t="s">
        <v>139</v>
      </c>
      <c r="AU102" s="23" t="s">
        <v>79</v>
      </c>
    </row>
    <row r="103" s="1" customFormat="1" ht="6.96" customHeight="1">
      <c r="B103" s="66"/>
      <c r="C103" s="67"/>
      <c r="D103" s="67"/>
      <c r="E103" s="67"/>
      <c r="F103" s="67"/>
      <c r="G103" s="67"/>
      <c r="H103" s="67"/>
      <c r="I103" s="165"/>
      <c r="J103" s="67"/>
      <c r="K103" s="67"/>
      <c r="L103" s="71"/>
    </row>
  </sheetData>
  <sheetProtection sheet="1" autoFilter="0" formatColumns="0" formatRows="0" objects="1" scenarios="1" spinCount="100000" saltValue="i1e/TkwyjbVTl7X42HQE9cRYNfmIhEq6xR1Vfe6MGNa/U5+CU63A9IEW+oTxcHFxODjflOdIa5NhBMohsuU8kw==" hashValue="0dgJsngDaJH3JoSjZbcZb9BjtbPon1/53zpEyYj7/1q/9vbF13FqKZPqEKFv95ykbLODuQNc8juWSjAkyzRGeg==" algorithmName="SHA-512" password="CC35"/>
  <autoFilter ref="C81:K102"/>
  <mergeCells count="10">
    <mergeCell ref="E7:H7"/>
    <mergeCell ref="E9:H9"/>
    <mergeCell ref="E24:H24"/>
    <mergeCell ref="E45:H45"/>
    <mergeCell ref="E47:H47"/>
    <mergeCell ref="J51:J52"/>
    <mergeCell ref="E72:H72"/>
    <mergeCell ref="E74:H74"/>
    <mergeCell ref="G1:H1"/>
    <mergeCell ref="L2:V2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5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0"/>
      <c r="B1" s="136"/>
      <c r="C1" s="136"/>
      <c r="D1" s="137" t="s">
        <v>1</v>
      </c>
      <c r="E1" s="136"/>
      <c r="F1" s="138" t="s">
        <v>93</v>
      </c>
      <c r="G1" s="138" t="s">
        <v>94</v>
      </c>
      <c r="H1" s="138"/>
      <c r="I1" s="139"/>
      <c r="J1" s="138" t="s">
        <v>95</v>
      </c>
      <c r="K1" s="137" t="s">
        <v>96</v>
      </c>
      <c r="L1" s="138" t="s">
        <v>97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ht="36.96" customHeight="1">
      <c r="L2"/>
      <c r="AT2" s="23" t="s">
        <v>83</v>
      </c>
    </row>
    <row r="3" ht="6.96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79</v>
      </c>
    </row>
    <row r="4" ht="36.96" customHeight="1">
      <c r="B4" s="27"/>
      <c r="C4" s="28"/>
      <c r="D4" s="29" t="s">
        <v>98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ht="6.96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ht="16.5" customHeight="1">
      <c r="B7" s="27"/>
      <c r="C7" s="28"/>
      <c r="D7" s="28"/>
      <c r="E7" s="142" t="str">
        <f>'Rekapitulace stavby'!K6</f>
        <v>SÚ Wilsonova</v>
      </c>
      <c r="F7" s="39"/>
      <c r="G7" s="39"/>
      <c r="H7" s="39"/>
      <c r="I7" s="141"/>
      <c r="J7" s="28"/>
      <c r="K7" s="30"/>
    </row>
    <row r="8" s="1" customFormat="1">
      <c r="B8" s="45"/>
      <c r="C8" s="46"/>
      <c r="D8" s="39" t="s">
        <v>99</v>
      </c>
      <c r="E8" s="46"/>
      <c r="F8" s="46"/>
      <c r="G8" s="46"/>
      <c r="H8" s="46"/>
      <c r="I8" s="143"/>
      <c r="J8" s="46"/>
      <c r="K8" s="50"/>
    </row>
    <row r="9" s="1" customFormat="1" ht="36.96" customHeight="1">
      <c r="B9" s="45"/>
      <c r="C9" s="46"/>
      <c r="D9" s="46"/>
      <c r="E9" s="144" t="s">
        <v>176</v>
      </c>
      <c r="F9" s="46"/>
      <c r="G9" s="46"/>
      <c r="H9" s="46"/>
      <c r="I9" s="143"/>
      <c r="J9" s="46"/>
      <c r="K9" s="50"/>
    </row>
    <row r="10" s="1" customFormat="1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6. 2. 2018</v>
      </c>
      <c r="K12" s="50"/>
    </row>
    <row r="13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="1" customFormat="1" ht="18" customHeight="1">
      <c r="B15" s="45"/>
      <c r="C15" s="46"/>
      <c r="D15" s="46"/>
      <c r="E15" s="34" t="s">
        <v>24</v>
      </c>
      <c r="F15" s="46"/>
      <c r="G15" s="46"/>
      <c r="H15" s="46"/>
      <c r="I15" s="145" t="s">
        <v>29</v>
      </c>
      <c r="J15" s="34" t="s">
        <v>21</v>
      </c>
      <c r="K15" s="50"/>
    </row>
    <row r="16" s="1" customFormat="1" ht="6.96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="1" customFormat="1" ht="14.4" customHeight="1">
      <c r="B17" s="45"/>
      <c r="C17" s="46"/>
      <c r="D17" s="39" t="s">
        <v>30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29</v>
      </c>
      <c r="J18" s="34" t="str">
        <f>IF('Rekapitulace stavby'!AN14="Vyplň údaj","",IF('Rekapitulace stavby'!AN14="","",'Rekapitulace stavby'!AN14))</f>
        <v/>
      </c>
      <c r="K18" s="50"/>
    </row>
    <row r="19" s="1" customFormat="1" ht="6.96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="1" customFormat="1" ht="14.4" customHeight="1">
      <c r="B20" s="45"/>
      <c r="C20" s="46"/>
      <c r="D20" s="39" t="s">
        <v>32</v>
      </c>
      <c r="E20" s="46"/>
      <c r="F20" s="46"/>
      <c r="G20" s="46"/>
      <c r="H20" s="46"/>
      <c r="I20" s="145" t="s">
        <v>28</v>
      </c>
      <c r="J20" s="34" t="s">
        <v>21</v>
      </c>
      <c r="K20" s="50"/>
    </row>
    <row r="21" s="1" customFormat="1" ht="18" customHeight="1">
      <c r="B21" s="45"/>
      <c r="C21" s="46"/>
      <c r="D21" s="46"/>
      <c r="E21" s="34" t="s">
        <v>24</v>
      </c>
      <c r="F21" s="46"/>
      <c r="G21" s="46"/>
      <c r="H21" s="46"/>
      <c r="I21" s="145" t="s">
        <v>29</v>
      </c>
      <c r="J21" s="34" t="s">
        <v>21</v>
      </c>
      <c r="K21" s="50"/>
    </row>
    <row r="22" s="1" customFormat="1" ht="6.96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="1" customFormat="1" ht="14.4" customHeight="1">
      <c r="B23" s="45"/>
      <c r="C23" s="46"/>
      <c r="D23" s="39" t="s">
        <v>34</v>
      </c>
      <c r="E23" s="46"/>
      <c r="F23" s="46"/>
      <c r="G23" s="46"/>
      <c r="H23" s="46"/>
      <c r="I23" s="143"/>
      <c r="J23" s="46"/>
      <c r="K23" s="50"/>
    </row>
    <row r="24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="1" customFormat="1" ht="6.96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="1" customFormat="1" ht="6.96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="1" customFormat="1" ht="25.44" customHeight="1">
      <c r="B27" s="45"/>
      <c r="C27" s="46"/>
      <c r="D27" s="153" t="s">
        <v>35</v>
      </c>
      <c r="E27" s="46"/>
      <c r="F27" s="46"/>
      <c r="G27" s="46"/>
      <c r="H27" s="46"/>
      <c r="I27" s="143"/>
      <c r="J27" s="154">
        <f>ROUND(J83,2)</f>
        <v>0</v>
      </c>
      <c r="K27" s="50"/>
    </row>
    <row r="28" s="1" customFormat="1" ht="6.96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="1" customFormat="1" ht="14.4" customHeight="1">
      <c r="B29" s="45"/>
      <c r="C29" s="46"/>
      <c r="D29" s="46"/>
      <c r="E29" s="46"/>
      <c r="F29" s="51" t="s">
        <v>37</v>
      </c>
      <c r="G29" s="46"/>
      <c r="H29" s="46"/>
      <c r="I29" s="155" t="s">
        <v>36</v>
      </c>
      <c r="J29" s="51" t="s">
        <v>38</v>
      </c>
      <c r="K29" s="50"/>
    </row>
    <row r="30" s="1" customFormat="1" ht="14.4" customHeight="1">
      <c r="B30" s="45"/>
      <c r="C30" s="46"/>
      <c r="D30" s="54" t="s">
        <v>39</v>
      </c>
      <c r="E30" s="54" t="s">
        <v>40</v>
      </c>
      <c r="F30" s="156">
        <f>ROUND(SUM(BE83:BE252), 2)</f>
        <v>0</v>
      </c>
      <c r="G30" s="46"/>
      <c r="H30" s="46"/>
      <c r="I30" s="157">
        <v>0.20999999999999999</v>
      </c>
      <c r="J30" s="156">
        <f>ROUND(ROUND((SUM(BE83:BE252)), 2)*I30, 2)</f>
        <v>0</v>
      </c>
      <c r="K30" s="50"/>
    </row>
    <row r="31" s="1" customFormat="1" ht="14.4" customHeight="1">
      <c r="B31" s="45"/>
      <c r="C31" s="46"/>
      <c r="D31" s="46"/>
      <c r="E31" s="54" t="s">
        <v>41</v>
      </c>
      <c r="F31" s="156">
        <f>ROUND(SUM(BF83:BF252), 2)</f>
        <v>0</v>
      </c>
      <c r="G31" s="46"/>
      <c r="H31" s="46"/>
      <c r="I31" s="157">
        <v>0.14999999999999999</v>
      </c>
      <c r="J31" s="156">
        <f>ROUND(ROUND((SUM(BF83:BF252)), 2)*I31, 2)</f>
        <v>0</v>
      </c>
      <c r="K31" s="50"/>
    </row>
    <row r="32" hidden="1" s="1" customFormat="1" ht="14.4" customHeight="1">
      <c r="B32" s="45"/>
      <c r="C32" s="46"/>
      <c r="D32" s="46"/>
      <c r="E32" s="54" t="s">
        <v>42</v>
      </c>
      <c r="F32" s="156">
        <f>ROUND(SUM(BG83:BG252), 2)</f>
        <v>0</v>
      </c>
      <c r="G32" s="46"/>
      <c r="H32" s="46"/>
      <c r="I32" s="157">
        <v>0.20999999999999999</v>
      </c>
      <c r="J32" s="156">
        <v>0</v>
      </c>
      <c r="K32" s="50"/>
    </row>
    <row r="33" hidden="1" s="1" customFormat="1" ht="14.4" customHeight="1">
      <c r="B33" s="45"/>
      <c r="C33" s="46"/>
      <c r="D33" s="46"/>
      <c r="E33" s="54" t="s">
        <v>43</v>
      </c>
      <c r="F33" s="156">
        <f>ROUND(SUM(BH83:BH252), 2)</f>
        <v>0</v>
      </c>
      <c r="G33" s="46"/>
      <c r="H33" s="46"/>
      <c r="I33" s="157">
        <v>0.14999999999999999</v>
      </c>
      <c r="J33" s="156">
        <v>0</v>
      </c>
      <c r="K33" s="50"/>
    </row>
    <row r="34" hidden="1" s="1" customFormat="1" ht="14.4" customHeight="1">
      <c r="B34" s="45"/>
      <c r="C34" s="46"/>
      <c r="D34" s="46"/>
      <c r="E34" s="54" t="s">
        <v>44</v>
      </c>
      <c r="F34" s="156">
        <f>ROUND(SUM(BI83:BI252), 2)</f>
        <v>0</v>
      </c>
      <c r="G34" s="46"/>
      <c r="H34" s="46"/>
      <c r="I34" s="157">
        <v>0</v>
      </c>
      <c r="J34" s="156">
        <v>0</v>
      </c>
      <c r="K34" s="50"/>
    </row>
    <row r="35" s="1" customFormat="1" ht="6.96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="1" customFormat="1" ht="25.44" customHeight="1">
      <c r="B36" s="45"/>
      <c r="C36" s="158"/>
      <c r="D36" s="159" t="s">
        <v>45</v>
      </c>
      <c r="E36" s="97"/>
      <c r="F36" s="97"/>
      <c r="G36" s="160" t="s">
        <v>46</v>
      </c>
      <c r="H36" s="161" t="s">
        <v>47</v>
      </c>
      <c r="I36" s="162"/>
      <c r="J36" s="163">
        <f>SUM(J27:J34)</f>
        <v>0</v>
      </c>
      <c r="K36" s="164"/>
    </row>
    <row r="37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="1" customFormat="1" ht="6.96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="1" customFormat="1" ht="36.96" customHeight="1">
      <c r="B42" s="45"/>
      <c r="C42" s="29" t="s">
        <v>101</v>
      </c>
      <c r="D42" s="46"/>
      <c r="E42" s="46"/>
      <c r="F42" s="46"/>
      <c r="G42" s="46"/>
      <c r="H42" s="46"/>
      <c r="I42" s="143"/>
      <c r="J42" s="46"/>
      <c r="K42" s="50"/>
    </row>
    <row r="43" s="1" customFormat="1" ht="6.96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="1" customFormat="1" ht="16.5" customHeight="1">
      <c r="B45" s="45"/>
      <c r="C45" s="46"/>
      <c r="D45" s="46"/>
      <c r="E45" s="142" t="str">
        <f>E7</f>
        <v>SÚ Wilsonova</v>
      </c>
      <c r="F45" s="39"/>
      <c r="G45" s="39"/>
      <c r="H45" s="39"/>
      <c r="I45" s="143"/>
      <c r="J45" s="46"/>
      <c r="K45" s="50"/>
    </row>
    <row r="46" s="1" customFormat="1" ht="14.4" customHeight="1">
      <c r="B46" s="45"/>
      <c r="C46" s="39" t="s">
        <v>99</v>
      </c>
      <c r="D46" s="46"/>
      <c r="E46" s="46"/>
      <c r="F46" s="46"/>
      <c r="G46" s="46"/>
      <c r="H46" s="46"/>
      <c r="I46" s="143"/>
      <c r="J46" s="46"/>
      <c r="K46" s="50"/>
    </row>
    <row r="47" s="1" customFormat="1" ht="17.25" customHeight="1">
      <c r="B47" s="45"/>
      <c r="C47" s="46"/>
      <c r="D47" s="46"/>
      <c r="E47" s="144" t="str">
        <f>E9</f>
        <v>01 - I.etapa</v>
      </c>
      <c r="F47" s="46"/>
      <c r="G47" s="46"/>
      <c r="H47" s="46"/>
      <c r="I47" s="143"/>
      <c r="J47" s="46"/>
      <c r="K47" s="50"/>
    </row>
    <row r="48" s="1" customFormat="1" ht="6.96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="1" customFormat="1" ht="18" customHeight="1">
      <c r="B49" s="45"/>
      <c r="C49" s="39" t="s">
        <v>23</v>
      </c>
      <c r="D49" s="46"/>
      <c r="E49" s="46"/>
      <c r="F49" s="34" t="str">
        <f>F12</f>
        <v xml:space="preserve"> </v>
      </c>
      <c r="G49" s="46"/>
      <c r="H49" s="46"/>
      <c r="I49" s="145" t="s">
        <v>25</v>
      </c>
      <c r="J49" s="146" t="str">
        <f>IF(J12="","",J12)</f>
        <v>6. 2. 2018</v>
      </c>
      <c r="K49" s="50"/>
    </row>
    <row r="50" s="1" customFormat="1" ht="6.96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="1" customFormat="1">
      <c r="B51" s="45"/>
      <c r="C51" s="39" t="s">
        <v>27</v>
      </c>
      <c r="D51" s="46"/>
      <c r="E51" s="46"/>
      <c r="F51" s="34" t="str">
        <f>E15</f>
        <v xml:space="preserve"> </v>
      </c>
      <c r="G51" s="46"/>
      <c r="H51" s="46"/>
      <c r="I51" s="145" t="s">
        <v>32</v>
      </c>
      <c r="J51" s="43" t="str">
        <f>E21</f>
        <v xml:space="preserve"> </v>
      </c>
      <c r="K51" s="50"/>
    </row>
    <row r="52" s="1" customFormat="1" ht="14.4" customHeight="1">
      <c r="B52" s="45"/>
      <c r="C52" s="39" t="s">
        <v>30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="1" customFormat="1" ht="10.32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="1" customFormat="1" ht="29.28" customHeight="1">
      <c r="B54" s="45"/>
      <c r="C54" s="171" t="s">
        <v>102</v>
      </c>
      <c r="D54" s="158"/>
      <c r="E54" s="158"/>
      <c r="F54" s="158"/>
      <c r="G54" s="158"/>
      <c r="H54" s="158"/>
      <c r="I54" s="172"/>
      <c r="J54" s="173" t="s">
        <v>103</v>
      </c>
      <c r="K54" s="174"/>
    </row>
    <row r="55" s="1" customFormat="1" ht="10.32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="1" customFormat="1" ht="29.28" customHeight="1">
      <c r="B56" s="45"/>
      <c r="C56" s="175" t="s">
        <v>104</v>
      </c>
      <c r="D56" s="46"/>
      <c r="E56" s="46"/>
      <c r="F56" s="46"/>
      <c r="G56" s="46"/>
      <c r="H56" s="46"/>
      <c r="I56" s="143"/>
      <c r="J56" s="154">
        <f>J83</f>
        <v>0</v>
      </c>
      <c r="K56" s="50"/>
      <c r="AU56" s="23" t="s">
        <v>105</v>
      </c>
    </row>
    <row r="57" s="7" customFormat="1" ht="24.96" customHeight="1">
      <c r="B57" s="176"/>
      <c r="C57" s="177"/>
      <c r="D57" s="178" t="s">
        <v>177</v>
      </c>
      <c r="E57" s="179"/>
      <c r="F57" s="179"/>
      <c r="G57" s="179"/>
      <c r="H57" s="179"/>
      <c r="I57" s="180"/>
      <c r="J57" s="181">
        <f>J84</f>
        <v>0</v>
      </c>
      <c r="K57" s="182"/>
    </row>
    <row r="58" s="8" customFormat="1" ht="19.92" customHeight="1">
      <c r="B58" s="183"/>
      <c r="C58" s="184"/>
      <c r="D58" s="185" t="s">
        <v>178</v>
      </c>
      <c r="E58" s="186"/>
      <c r="F58" s="186"/>
      <c r="G58" s="186"/>
      <c r="H58" s="186"/>
      <c r="I58" s="187"/>
      <c r="J58" s="188">
        <f>J85</f>
        <v>0</v>
      </c>
      <c r="K58" s="189"/>
    </row>
    <row r="59" s="8" customFormat="1" ht="19.92" customHeight="1">
      <c r="B59" s="183"/>
      <c r="C59" s="184"/>
      <c r="D59" s="185" t="s">
        <v>179</v>
      </c>
      <c r="E59" s="186"/>
      <c r="F59" s="186"/>
      <c r="G59" s="186"/>
      <c r="H59" s="186"/>
      <c r="I59" s="187"/>
      <c r="J59" s="188">
        <f>J96</f>
        <v>0</v>
      </c>
      <c r="K59" s="189"/>
    </row>
    <row r="60" s="8" customFormat="1" ht="19.92" customHeight="1">
      <c r="B60" s="183"/>
      <c r="C60" s="184"/>
      <c r="D60" s="185" t="s">
        <v>180</v>
      </c>
      <c r="E60" s="186"/>
      <c r="F60" s="186"/>
      <c r="G60" s="186"/>
      <c r="H60" s="186"/>
      <c r="I60" s="187"/>
      <c r="J60" s="188">
        <f>J108</f>
        <v>0</v>
      </c>
      <c r="K60" s="189"/>
    </row>
    <row r="61" s="8" customFormat="1" ht="19.92" customHeight="1">
      <c r="B61" s="183"/>
      <c r="C61" s="184"/>
      <c r="D61" s="185" t="s">
        <v>181</v>
      </c>
      <c r="E61" s="186"/>
      <c r="F61" s="186"/>
      <c r="G61" s="186"/>
      <c r="H61" s="186"/>
      <c r="I61" s="187"/>
      <c r="J61" s="188">
        <f>J125</f>
        <v>0</v>
      </c>
      <c r="K61" s="189"/>
    </row>
    <row r="62" s="8" customFormat="1" ht="19.92" customHeight="1">
      <c r="B62" s="183"/>
      <c r="C62" s="184"/>
      <c r="D62" s="185" t="s">
        <v>182</v>
      </c>
      <c r="E62" s="186"/>
      <c r="F62" s="186"/>
      <c r="G62" s="186"/>
      <c r="H62" s="186"/>
      <c r="I62" s="187"/>
      <c r="J62" s="188">
        <f>J218</f>
        <v>0</v>
      </c>
      <c r="K62" s="189"/>
    </row>
    <row r="63" s="8" customFormat="1" ht="19.92" customHeight="1">
      <c r="B63" s="183"/>
      <c r="C63" s="184"/>
      <c r="D63" s="185" t="s">
        <v>183</v>
      </c>
      <c r="E63" s="186"/>
      <c r="F63" s="186"/>
      <c r="G63" s="186"/>
      <c r="H63" s="186"/>
      <c r="I63" s="187"/>
      <c r="J63" s="188">
        <f>J251</f>
        <v>0</v>
      </c>
      <c r="K63" s="189"/>
    </row>
    <row r="64" s="1" customFormat="1" ht="21.84" customHeight="1">
      <c r="B64" s="45"/>
      <c r="C64" s="46"/>
      <c r="D64" s="46"/>
      <c r="E64" s="46"/>
      <c r="F64" s="46"/>
      <c r="G64" s="46"/>
      <c r="H64" s="46"/>
      <c r="I64" s="143"/>
      <c r="J64" s="46"/>
      <c r="K64" s="50"/>
    </row>
    <row r="65" s="1" customFormat="1" ht="6.96" customHeight="1">
      <c r="B65" s="66"/>
      <c r="C65" s="67"/>
      <c r="D65" s="67"/>
      <c r="E65" s="67"/>
      <c r="F65" s="67"/>
      <c r="G65" s="67"/>
      <c r="H65" s="67"/>
      <c r="I65" s="165"/>
      <c r="J65" s="67"/>
      <c r="K65" s="68"/>
    </row>
    <row r="69" s="1" customFormat="1" ht="6.96" customHeight="1">
      <c r="B69" s="69"/>
      <c r="C69" s="70"/>
      <c r="D69" s="70"/>
      <c r="E69" s="70"/>
      <c r="F69" s="70"/>
      <c r="G69" s="70"/>
      <c r="H69" s="70"/>
      <c r="I69" s="168"/>
      <c r="J69" s="70"/>
      <c r="K69" s="70"/>
      <c r="L69" s="71"/>
    </row>
    <row r="70" s="1" customFormat="1" ht="36.96" customHeight="1">
      <c r="B70" s="45"/>
      <c r="C70" s="72" t="s">
        <v>112</v>
      </c>
      <c r="D70" s="73"/>
      <c r="E70" s="73"/>
      <c r="F70" s="73"/>
      <c r="G70" s="73"/>
      <c r="H70" s="73"/>
      <c r="I70" s="190"/>
      <c r="J70" s="73"/>
      <c r="K70" s="73"/>
      <c r="L70" s="71"/>
    </row>
    <row r="71" s="1" customFormat="1" ht="6.96" customHeight="1">
      <c r="B71" s="45"/>
      <c r="C71" s="73"/>
      <c r="D71" s="73"/>
      <c r="E71" s="73"/>
      <c r="F71" s="73"/>
      <c r="G71" s="73"/>
      <c r="H71" s="73"/>
      <c r="I71" s="190"/>
      <c r="J71" s="73"/>
      <c r="K71" s="73"/>
      <c r="L71" s="71"/>
    </row>
    <row r="72" s="1" customFormat="1" ht="14.4" customHeight="1">
      <c r="B72" s="45"/>
      <c r="C72" s="75" t="s">
        <v>18</v>
      </c>
      <c r="D72" s="73"/>
      <c r="E72" s="73"/>
      <c r="F72" s="73"/>
      <c r="G72" s="73"/>
      <c r="H72" s="73"/>
      <c r="I72" s="190"/>
      <c r="J72" s="73"/>
      <c r="K72" s="73"/>
      <c r="L72" s="71"/>
    </row>
    <row r="73" s="1" customFormat="1" ht="16.5" customHeight="1">
      <c r="B73" s="45"/>
      <c r="C73" s="73"/>
      <c r="D73" s="73"/>
      <c r="E73" s="191" t="str">
        <f>E7</f>
        <v>SÚ Wilsonova</v>
      </c>
      <c r="F73" s="75"/>
      <c r="G73" s="75"/>
      <c r="H73" s="75"/>
      <c r="I73" s="190"/>
      <c r="J73" s="73"/>
      <c r="K73" s="73"/>
      <c r="L73" s="71"/>
    </row>
    <row r="74" s="1" customFormat="1" ht="14.4" customHeight="1">
      <c r="B74" s="45"/>
      <c r="C74" s="75" t="s">
        <v>99</v>
      </c>
      <c r="D74" s="73"/>
      <c r="E74" s="73"/>
      <c r="F74" s="73"/>
      <c r="G74" s="73"/>
      <c r="H74" s="73"/>
      <c r="I74" s="190"/>
      <c r="J74" s="73"/>
      <c r="K74" s="73"/>
      <c r="L74" s="71"/>
    </row>
    <row r="75" s="1" customFormat="1" ht="17.25" customHeight="1">
      <c r="B75" s="45"/>
      <c r="C75" s="73"/>
      <c r="D75" s="73"/>
      <c r="E75" s="81" t="str">
        <f>E9</f>
        <v>01 - I.etapa</v>
      </c>
      <c r="F75" s="73"/>
      <c r="G75" s="73"/>
      <c r="H75" s="73"/>
      <c r="I75" s="190"/>
      <c r="J75" s="73"/>
      <c r="K75" s="73"/>
      <c r="L75" s="71"/>
    </row>
    <row r="76" s="1" customFormat="1" ht="6.96" customHeight="1">
      <c r="B76" s="45"/>
      <c r="C76" s="73"/>
      <c r="D76" s="73"/>
      <c r="E76" s="73"/>
      <c r="F76" s="73"/>
      <c r="G76" s="73"/>
      <c r="H76" s="73"/>
      <c r="I76" s="190"/>
      <c r="J76" s="73"/>
      <c r="K76" s="73"/>
      <c r="L76" s="71"/>
    </row>
    <row r="77" s="1" customFormat="1" ht="18" customHeight="1">
      <c r="B77" s="45"/>
      <c r="C77" s="75" t="s">
        <v>23</v>
      </c>
      <c r="D77" s="73"/>
      <c r="E77" s="73"/>
      <c r="F77" s="192" t="str">
        <f>F12</f>
        <v xml:space="preserve"> </v>
      </c>
      <c r="G77" s="73"/>
      <c r="H77" s="73"/>
      <c r="I77" s="193" t="s">
        <v>25</v>
      </c>
      <c r="J77" s="84" t="str">
        <f>IF(J12="","",J12)</f>
        <v>6. 2. 2018</v>
      </c>
      <c r="K77" s="73"/>
      <c r="L77" s="71"/>
    </row>
    <row r="78" s="1" customFormat="1" ht="6.96" customHeight="1">
      <c r="B78" s="45"/>
      <c r="C78" s="73"/>
      <c r="D78" s="73"/>
      <c r="E78" s="73"/>
      <c r="F78" s="73"/>
      <c r="G78" s="73"/>
      <c r="H78" s="73"/>
      <c r="I78" s="190"/>
      <c r="J78" s="73"/>
      <c r="K78" s="73"/>
      <c r="L78" s="71"/>
    </row>
    <row r="79" s="1" customFormat="1">
      <c r="B79" s="45"/>
      <c r="C79" s="75" t="s">
        <v>27</v>
      </c>
      <c r="D79" s="73"/>
      <c r="E79" s="73"/>
      <c r="F79" s="192" t="str">
        <f>E15</f>
        <v xml:space="preserve"> </v>
      </c>
      <c r="G79" s="73"/>
      <c r="H79" s="73"/>
      <c r="I79" s="193" t="s">
        <v>32</v>
      </c>
      <c r="J79" s="192" t="str">
        <f>E21</f>
        <v xml:space="preserve"> </v>
      </c>
      <c r="K79" s="73"/>
      <c r="L79" s="71"/>
    </row>
    <row r="80" s="1" customFormat="1" ht="14.4" customHeight="1">
      <c r="B80" s="45"/>
      <c r="C80" s="75" t="s">
        <v>30</v>
      </c>
      <c r="D80" s="73"/>
      <c r="E80" s="73"/>
      <c r="F80" s="192" t="str">
        <f>IF(E18="","",E18)</f>
        <v/>
      </c>
      <c r="G80" s="73"/>
      <c r="H80" s="73"/>
      <c r="I80" s="190"/>
      <c r="J80" s="73"/>
      <c r="K80" s="73"/>
      <c r="L80" s="71"/>
    </row>
    <row r="81" s="1" customFormat="1" ht="10.32" customHeight="1">
      <c r="B81" s="45"/>
      <c r="C81" s="73"/>
      <c r="D81" s="73"/>
      <c r="E81" s="73"/>
      <c r="F81" s="73"/>
      <c r="G81" s="73"/>
      <c r="H81" s="73"/>
      <c r="I81" s="190"/>
      <c r="J81" s="73"/>
      <c r="K81" s="73"/>
      <c r="L81" s="71"/>
    </row>
    <row r="82" s="9" customFormat="1" ht="29.28" customHeight="1">
      <c r="B82" s="194"/>
      <c r="C82" s="195" t="s">
        <v>113</v>
      </c>
      <c r="D82" s="196" t="s">
        <v>54</v>
      </c>
      <c r="E82" s="196" t="s">
        <v>50</v>
      </c>
      <c r="F82" s="196" t="s">
        <v>114</v>
      </c>
      <c r="G82" s="196" t="s">
        <v>115</v>
      </c>
      <c r="H82" s="196" t="s">
        <v>116</v>
      </c>
      <c r="I82" s="197" t="s">
        <v>117</v>
      </c>
      <c r="J82" s="196" t="s">
        <v>103</v>
      </c>
      <c r="K82" s="198" t="s">
        <v>118</v>
      </c>
      <c r="L82" s="199"/>
      <c r="M82" s="101" t="s">
        <v>119</v>
      </c>
      <c r="N82" s="102" t="s">
        <v>39</v>
      </c>
      <c r="O82" s="102" t="s">
        <v>120</v>
      </c>
      <c r="P82" s="102" t="s">
        <v>121</v>
      </c>
      <c r="Q82" s="102" t="s">
        <v>122</v>
      </c>
      <c r="R82" s="102" t="s">
        <v>123</v>
      </c>
      <c r="S82" s="102" t="s">
        <v>124</v>
      </c>
      <c r="T82" s="103" t="s">
        <v>125</v>
      </c>
    </row>
    <row r="83" s="1" customFormat="1" ht="29.28" customHeight="1">
      <c r="B83" s="45"/>
      <c r="C83" s="107" t="s">
        <v>104</v>
      </c>
      <c r="D83" s="73"/>
      <c r="E83" s="73"/>
      <c r="F83" s="73"/>
      <c r="G83" s="73"/>
      <c r="H83" s="73"/>
      <c r="I83" s="190"/>
      <c r="J83" s="200">
        <f>BK83</f>
        <v>0</v>
      </c>
      <c r="K83" s="73"/>
      <c r="L83" s="71"/>
      <c r="M83" s="104"/>
      <c r="N83" s="105"/>
      <c r="O83" s="105"/>
      <c r="P83" s="201">
        <f>P84</f>
        <v>0</v>
      </c>
      <c r="Q83" s="105"/>
      <c r="R83" s="201">
        <f>R84</f>
        <v>33.862579000000004</v>
      </c>
      <c r="S83" s="105"/>
      <c r="T83" s="202">
        <f>T84</f>
        <v>1280.206375</v>
      </c>
      <c r="AT83" s="23" t="s">
        <v>68</v>
      </c>
      <c r="AU83" s="23" t="s">
        <v>105</v>
      </c>
      <c r="BK83" s="203">
        <f>BK84</f>
        <v>0</v>
      </c>
    </row>
    <row r="84" s="10" customFormat="1" ht="37.44" customHeight="1">
      <c r="B84" s="204"/>
      <c r="C84" s="205"/>
      <c r="D84" s="206" t="s">
        <v>68</v>
      </c>
      <c r="E84" s="207" t="s">
        <v>184</v>
      </c>
      <c r="F84" s="207" t="s">
        <v>185</v>
      </c>
      <c r="G84" s="205"/>
      <c r="H84" s="205"/>
      <c r="I84" s="208"/>
      <c r="J84" s="209">
        <f>BK84</f>
        <v>0</v>
      </c>
      <c r="K84" s="205"/>
      <c r="L84" s="210"/>
      <c r="M84" s="211"/>
      <c r="N84" s="212"/>
      <c r="O84" s="212"/>
      <c r="P84" s="213">
        <f>P85+P96+P108+P125+P218+P251</f>
        <v>0</v>
      </c>
      <c r="Q84" s="212"/>
      <c r="R84" s="213">
        <f>R85+R96+R108+R125+R218+R251</f>
        <v>33.862579000000004</v>
      </c>
      <c r="S84" s="212"/>
      <c r="T84" s="214">
        <f>T85+T96+T108+T125+T218+T251</f>
        <v>1280.206375</v>
      </c>
      <c r="AR84" s="215" t="s">
        <v>77</v>
      </c>
      <c r="AT84" s="216" t="s">
        <v>68</v>
      </c>
      <c r="AU84" s="216" t="s">
        <v>69</v>
      </c>
      <c r="AY84" s="215" t="s">
        <v>128</v>
      </c>
      <c r="BK84" s="217">
        <f>BK85+BK96+BK108+BK125+BK218+BK251</f>
        <v>0</v>
      </c>
    </row>
    <row r="85" s="10" customFormat="1" ht="19.92" customHeight="1">
      <c r="B85" s="204"/>
      <c r="C85" s="205"/>
      <c r="D85" s="206" t="s">
        <v>68</v>
      </c>
      <c r="E85" s="218" t="s">
        <v>77</v>
      </c>
      <c r="F85" s="218" t="s">
        <v>186</v>
      </c>
      <c r="G85" s="205"/>
      <c r="H85" s="205"/>
      <c r="I85" s="208"/>
      <c r="J85" s="219">
        <f>BK85</f>
        <v>0</v>
      </c>
      <c r="K85" s="205"/>
      <c r="L85" s="210"/>
      <c r="M85" s="211"/>
      <c r="N85" s="212"/>
      <c r="O85" s="212"/>
      <c r="P85" s="213">
        <f>SUM(P86:P95)</f>
        <v>0</v>
      </c>
      <c r="Q85" s="212"/>
      <c r="R85" s="213">
        <f>SUM(R86:R95)</f>
        <v>0.48159800000000003</v>
      </c>
      <c r="S85" s="212"/>
      <c r="T85" s="214">
        <f>SUM(T86:T95)</f>
        <v>1279.0063749999999</v>
      </c>
      <c r="AR85" s="215" t="s">
        <v>77</v>
      </c>
      <c r="AT85" s="216" t="s">
        <v>68</v>
      </c>
      <c r="AU85" s="216" t="s">
        <v>77</v>
      </c>
      <c r="AY85" s="215" t="s">
        <v>128</v>
      </c>
      <c r="BK85" s="217">
        <f>SUM(BK86:BK95)</f>
        <v>0</v>
      </c>
    </row>
    <row r="86" s="1" customFormat="1" ht="38.25" customHeight="1">
      <c r="B86" s="45"/>
      <c r="C86" s="220" t="s">
        <v>77</v>
      </c>
      <c r="D86" s="220" t="s">
        <v>132</v>
      </c>
      <c r="E86" s="221" t="s">
        <v>187</v>
      </c>
      <c r="F86" s="222" t="s">
        <v>188</v>
      </c>
      <c r="G86" s="223" t="s">
        <v>189</v>
      </c>
      <c r="H86" s="224">
        <v>10359.424999999999</v>
      </c>
      <c r="I86" s="225"/>
      <c r="J86" s="226">
        <f>ROUND(I86*H86,2)</f>
        <v>0</v>
      </c>
      <c r="K86" s="222" t="s">
        <v>136</v>
      </c>
      <c r="L86" s="71"/>
      <c r="M86" s="227" t="s">
        <v>21</v>
      </c>
      <c r="N86" s="228" t="s">
        <v>40</v>
      </c>
      <c r="O86" s="46"/>
      <c r="P86" s="229">
        <f>O86*H86</f>
        <v>0</v>
      </c>
      <c r="Q86" s="229">
        <v>4.0000000000000003E-05</v>
      </c>
      <c r="R86" s="229">
        <f>Q86*H86</f>
        <v>0.414377</v>
      </c>
      <c r="S86" s="229">
        <v>0.10299999999999999</v>
      </c>
      <c r="T86" s="230">
        <f>S86*H86</f>
        <v>1067.020775</v>
      </c>
      <c r="AR86" s="23" t="s">
        <v>131</v>
      </c>
      <c r="AT86" s="23" t="s">
        <v>132</v>
      </c>
      <c r="AU86" s="23" t="s">
        <v>79</v>
      </c>
      <c r="AY86" s="23" t="s">
        <v>128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23" t="s">
        <v>77</v>
      </c>
      <c r="BK86" s="231">
        <f>ROUND(I86*H86,2)</f>
        <v>0</v>
      </c>
      <c r="BL86" s="23" t="s">
        <v>131</v>
      </c>
      <c r="BM86" s="23" t="s">
        <v>190</v>
      </c>
    </row>
    <row r="87" s="11" customFormat="1">
      <c r="B87" s="238"/>
      <c r="C87" s="239"/>
      <c r="D87" s="232" t="s">
        <v>191</v>
      </c>
      <c r="E87" s="240" t="s">
        <v>21</v>
      </c>
      <c r="F87" s="241" t="s">
        <v>192</v>
      </c>
      <c r="G87" s="239"/>
      <c r="H87" s="242">
        <v>9860</v>
      </c>
      <c r="I87" s="243"/>
      <c r="J87" s="239"/>
      <c r="K87" s="239"/>
      <c r="L87" s="244"/>
      <c r="M87" s="245"/>
      <c r="N87" s="246"/>
      <c r="O87" s="246"/>
      <c r="P87" s="246"/>
      <c r="Q87" s="246"/>
      <c r="R87" s="246"/>
      <c r="S87" s="246"/>
      <c r="T87" s="247"/>
      <c r="AT87" s="248" t="s">
        <v>191</v>
      </c>
      <c r="AU87" s="248" t="s">
        <v>79</v>
      </c>
      <c r="AV87" s="11" t="s">
        <v>79</v>
      </c>
      <c r="AW87" s="11" t="s">
        <v>33</v>
      </c>
      <c r="AX87" s="11" t="s">
        <v>69</v>
      </c>
      <c r="AY87" s="248" t="s">
        <v>128</v>
      </c>
    </row>
    <row r="88" s="11" customFormat="1">
      <c r="B88" s="238"/>
      <c r="C88" s="239"/>
      <c r="D88" s="232" t="s">
        <v>191</v>
      </c>
      <c r="E88" s="240" t="s">
        <v>21</v>
      </c>
      <c r="F88" s="241" t="s">
        <v>193</v>
      </c>
      <c r="G88" s="239"/>
      <c r="H88" s="242">
        <v>499.42500000000001</v>
      </c>
      <c r="I88" s="243"/>
      <c r="J88" s="239"/>
      <c r="K88" s="239"/>
      <c r="L88" s="244"/>
      <c r="M88" s="245"/>
      <c r="N88" s="246"/>
      <c r="O88" s="246"/>
      <c r="P88" s="246"/>
      <c r="Q88" s="246"/>
      <c r="R88" s="246"/>
      <c r="S88" s="246"/>
      <c r="T88" s="247"/>
      <c r="AT88" s="248" t="s">
        <v>191</v>
      </c>
      <c r="AU88" s="248" t="s">
        <v>79</v>
      </c>
      <c r="AV88" s="11" t="s">
        <v>79</v>
      </c>
      <c r="AW88" s="11" t="s">
        <v>33</v>
      </c>
      <c r="AX88" s="11" t="s">
        <v>69</v>
      </c>
      <c r="AY88" s="248" t="s">
        <v>128</v>
      </c>
    </row>
    <row r="89" s="12" customFormat="1">
      <c r="B89" s="249"/>
      <c r="C89" s="250"/>
      <c r="D89" s="232" t="s">
        <v>191</v>
      </c>
      <c r="E89" s="251" t="s">
        <v>21</v>
      </c>
      <c r="F89" s="252" t="s">
        <v>194</v>
      </c>
      <c r="G89" s="250"/>
      <c r="H89" s="253">
        <v>10359.424999999999</v>
      </c>
      <c r="I89" s="254"/>
      <c r="J89" s="250"/>
      <c r="K89" s="250"/>
      <c r="L89" s="255"/>
      <c r="M89" s="256"/>
      <c r="N89" s="257"/>
      <c r="O89" s="257"/>
      <c r="P89" s="257"/>
      <c r="Q89" s="257"/>
      <c r="R89" s="257"/>
      <c r="S89" s="257"/>
      <c r="T89" s="258"/>
      <c r="AT89" s="259" t="s">
        <v>191</v>
      </c>
      <c r="AU89" s="259" t="s">
        <v>79</v>
      </c>
      <c r="AV89" s="12" t="s">
        <v>131</v>
      </c>
      <c r="AW89" s="12" t="s">
        <v>33</v>
      </c>
      <c r="AX89" s="12" t="s">
        <v>77</v>
      </c>
      <c r="AY89" s="259" t="s">
        <v>128</v>
      </c>
    </row>
    <row r="90" s="1" customFormat="1" ht="38.25" customHeight="1">
      <c r="B90" s="45"/>
      <c r="C90" s="220" t="s">
        <v>79</v>
      </c>
      <c r="D90" s="220" t="s">
        <v>132</v>
      </c>
      <c r="E90" s="221" t="s">
        <v>195</v>
      </c>
      <c r="F90" s="222" t="s">
        <v>196</v>
      </c>
      <c r="G90" s="223" t="s">
        <v>189</v>
      </c>
      <c r="H90" s="224">
        <v>480.14999999999998</v>
      </c>
      <c r="I90" s="225"/>
      <c r="J90" s="226">
        <f>ROUND(I90*H90,2)</f>
        <v>0</v>
      </c>
      <c r="K90" s="222" t="s">
        <v>136</v>
      </c>
      <c r="L90" s="71"/>
      <c r="M90" s="227" t="s">
        <v>21</v>
      </c>
      <c r="N90" s="228" t="s">
        <v>40</v>
      </c>
      <c r="O90" s="46"/>
      <c r="P90" s="229">
        <f>O90*H90</f>
        <v>0</v>
      </c>
      <c r="Q90" s="229">
        <v>5.0000000000000002E-05</v>
      </c>
      <c r="R90" s="229">
        <f>Q90*H90</f>
        <v>0.024007500000000001</v>
      </c>
      <c r="S90" s="229">
        <v>0.128</v>
      </c>
      <c r="T90" s="230">
        <f>S90*H90</f>
        <v>61.459199999999996</v>
      </c>
      <c r="AR90" s="23" t="s">
        <v>131</v>
      </c>
      <c r="AT90" s="23" t="s">
        <v>132</v>
      </c>
      <c r="AU90" s="23" t="s">
        <v>79</v>
      </c>
      <c r="AY90" s="23" t="s">
        <v>128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23" t="s">
        <v>77</v>
      </c>
      <c r="BK90" s="231">
        <f>ROUND(I90*H90,2)</f>
        <v>0</v>
      </c>
      <c r="BL90" s="23" t="s">
        <v>131</v>
      </c>
      <c r="BM90" s="23" t="s">
        <v>197</v>
      </c>
    </row>
    <row r="91" s="11" customFormat="1">
      <c r="B91" s="238"/>
      <c r="C91" s="239"/>
      <c r="D91" s="232" t="s">
        <v>191</v>
      </c>
      <c r="E91" s="240" t="s">
        <v>21</v>
      </c>
      <c r="F91" s="241" t="s">
        <v>198</v>
      </c>
      <c r="G91" s="239"/>
      <c r="H91" s="242">
        <v>480.14999999999998</v>
      </c>
      <c r="I91" s="243"/>
      <c r="J91" s="239"/>
      <c r="K91" s="239"/>
      <c r="L91" s="244"/>
      <c r="M91" s="245"/>
      <c r="N91" s="246"/>
      <c r="O91" s="246"/>
      <c r="P91" s="246"/>
      <c r="Q91" s="246"/>
      <c r="R91" s="246"/>
      <c r="S91" s="246"/>
      <c r="T91" s="247"/>
      <c r="AT91" s="248" t="s">
        <v>191</v>
      </c>
      <c r="AU91" s="248" t="s">
        <v>79</v>
      </c>
      <c r="AV91" s="11" t="s">
        <v>79</v>
      </c>
      <c r="AW91" s="11" t="s">
        <v>33</v>
      </c>
      <c r="AX91" s="11" t="s">
        <v>77</v>
      </c>
      <c r="AY91" s="248" t="s">
        <v>128</v>
      </c>
    </row>
    <row r="92" s="1" customFormat="1" ht="38.25" customHeight="1">
      <c r="B92" s="45"/>
      <c r="C92" s="220" t="s">
        <v>145</v>
      </c>
      <c r="D92" s="220" t="s">
        <v>132</v>
      </c>
      <c r="E92" s="221" t="s">
        <v>199</v>
      </c>
      <c r="F92" s="222" t="s">
        <v>200</v>
      </c>
      <c r="G92" s="223" t="s">
        <v>189</v>
      </c>
      <c r="H92" s="224">
        <v>480.14999999999998</v>
      </c>
      <c r="I92" s="225"/>
      <c r="J92" s="226">
        <f>ROUND(I92*H92,2)</f>
        <v>0</v>
      </c>
      <c r="K92" s="222" t="s">
        <v>136</v>
      </c>
      <c r="L92" s="71"/>
      <c r="M92" s="227" t="s">
        <v>21</v>
      </c>
      <c r="N92" s="228" t="s">
        <v>40</v>
      </c>
      <c r="O92" s="46"/>
      <c r="P92" s="229">
        <f>O92*H92</f>
        <v>0</v>
      </c>
      <c r="Q92" s="229">
        <v>9.0000000000000006E-05</v>
      </c>
      <c r="R92" s="229">
        <f>Q92*H92</f>
        <v>0.043213500000000002</v>
      </c>
      <c r="S92" s="229">
        <v>0.25600000000000001</v>
      </c>
      <c r="T92" s="230">
        <f>S92*H92</f>
        <v>122.91839999999999</v>
      </c>
      <c r="AR92" s="23" t="s">
        <v>131</v>
      </c>
      <c r="AT92" s="23" t="s">
        <v>132</v>
      </c>
      <c r="AU92" s="23" t="s">
        <v>79</v>
      </c>
      <c r="AY92" s="23" t="s">
        <v>128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23" t="s">
        <v>77</v>
      </c>
      <c r="BK92" s="231">
        <f>ROUND(I92*H92,2)</f>
        <v>0</v>
      </c>
      <c r="BL92" s="23" t="s">
        <v>131</v>
      </c>
      <c r="BM92" s="23" t="s">
        <v>201</v>
      </c>
    </row>
    <row r="93" s="11" customFormat="1">
      <c r="B93" s="238"/>
      <c r="C93" s="239"/>
      <c r="D93" s="232" t="s">
        <v>191</v>
      </c>
      <c r="E93" s="240" t="s">
        <v>21</v>
      </c>
      <c r="F93" s="241" t="s">
        <v>198</v>
      </c>
      <c r="G93" s="239"/>
      <c r="H93" s="242">
        <v>480.14999999999998</v>
      </c>
      <c r="I93" s="243"/>
      <c r="J93" s="239"/>
      <c r="K93" s="239"/>
      <c r="L93" s="244"/>
      <c r="M93" s="245"/>
      <c r="N93" s="246"/>
      <c r="O93" s="246"/>
      <c r="P93" s="246"/>
      <c r="Q93" s="246"/>
      <c r="R93" s="246"/>
      <c r="S93" s="246"/>
      <c r="T93" s="247"/>
      <c r="AT93" s="248" t="s">
        <v>191</v>
      </c>
      <c r="AU93" s="248" t="s">
        <v>79</v>
      </c>
      <c r="AV93" s="11" t="s">
        <v>79</v>
      </c>
      <c r="AW93" s="11" t="s">
        <v>33</v>
      </c>
      <c r="AX93" s="11" t="s">
        <v>77</v>
      </c>
      <c r="AY93" s="248" t="s">
        <v>128</v>
      </c>
    </row>
    <row r="94" s="1" customFormat="1" ht="38.25" customHeight="1">
      <c r="B94" s="45"/>
      <c r="C94" s="220" t="s">
        <v>131</v>
      </c>
      <c r="D94" s="220" t="s">
        <v>132</v>
      </c>
      <c r="E94" s="221" t="s">
        <v>202</v>
      </c>
      <c r="F94" s="222" t="s">
        <v>203</v>
      </c>
      <c r="G94" s="223" t="s">
        <v>204</v>
      </c>
      <c r="H94" s="224">
        <v>95.200000000000003</v>
      </c>
      <c r="I94" s="225"/>
      <c r="J94" s="226">
        <f>ROUND(I94*H94,2)</f>
        <v>0</v>
      </c>
      <c r="K94" s="222" t="s">
        <v>136</v>
      </c>
      <c r="L94" s="71"/>
      <c r="M94" s="227" t="s">
        <v>21</v>
      </c>
      <c r="N94" s="228" t="s">
        <v>40</v>
      </c>
      <c r="O94" s="46"/>
      <c r="P94" s="229">
        <f>O94*H94</f>
        <v>0</v>
      </c>
      <c r="Q94" s="229">
        <v>0</v>
      </c>
      <c r="R94" s="229">
        <f>Q94*H94</f>
        <v>0</v>
      </c>
      <c r="S94" s="229">
        <v>0.28999999999999998</v>
      </c>
      <c r="T94" s="230">
        <f>S94*H94</f>
        <v>27.608000000000001</v>
      </c>
      <c r="AR94" s="23" t="s">
        <v>131</v>
      </c>
      <c r="AT94" s="23" t="s">
        <v>132</v>
      </c>
      <c r="AU94" s="23" t="s">
        <v>79</v>
      </c>
      <c r="AY94" s="23" t="s">
        <v>128</v>
      </c>
      <c r="BE94" s="231">
        <f>IF(N94="základní",J94,0)</f>
        <v>0</v>
      </c>
      <c r="BF94" s="231">
        <f>IF(N94="snížená",J94,0)</f>
        <v>0</v>
      </c>
      <c r="BG94" s="231">
        <f>IF(N94="zákl. přenesená",J94,0)</f>
        <v>0</v>
      </c>
      <c r="BH94" s="231">
        <f>IF(N94="sníž. přenesená",J94,0)</f>
        <v>0</v>
      </c>
      <c r="BI94" s="231">
        <f>IF(N94="nulová",J94,0)</f>
        <v>0</v>
      </c>
      <c r="BJ94" s="23" t="s">
        <v>77</v>
      </c>
      <c r="BK94" s="231">
        <f>ROUND(I94*H94,2)</f>
        <v>0</v>
      </c>
      <c r="BL94" s="23" t="s">
        <v>131</v>
      </c>
      <c r="BM94" s="23" t="s">
        <v>205</v>
      </c>
    </row>
    <row r="95" s="11" customFormat="1">
      <c r="B95" s="238"/>
      <c r="C95" s="239"/>
      <c r="D95" s="232" t="s">
        <v>191</v>
      </c>
      <c r="E95" s="240" t="s">
        <v>21</v>
      </c>
      <c r="F95" s="241" t="s">
        <v>206</v>
      </c>
      <c r="G95" s="239"/>
      <c r="H95" s="242">
        <v>95.200000000000003</v>
      </c>
      <c r="I95" s="243"/>
      <c r="J95" s="239"/>
      <c r="K95" s="239"/>
      <c r="L95" s="244"/>
      <c r="M95" s="245"/>
      <c r="N95" s="246"/>
      <c r="O95" s="246"/>
      <c r="P95" s="246"/>
      <c r="Q95" s="246"/>
      <c r="R95" s="246"/>
      <c r="S95" s="246"/>
      <c r="T95" s="247"/>
      <c r="AT95" s="248" t="s">
        <v>191</v>
      </c>
      <c r="AU95" s="248" t="s">
        <v>79</v>
      </c>
      <c r="AV95" s="11" t="s">
        <v>79</v>
      </c>
      <c r="AW95" s="11" t="s">
        <v>33</v>
      </c>
      <c r="AX95" s="11" t="s">
        <v>77</v>
      </c>
      <c r="AY95" s="248" t="s">
        <v>128</v>
      </c>
    </row>
    <row r="96" s="10" customFormat="1" ht="29.88" customHeight="1">
      <c r="B96" s="204"/>
      <c r="C96" s="205"/>
      <c r="D96" s="206" t="s">
        <v>68</v>
      </c>
      <c r="E96" s="218" t="s">
        <v>127</v>
      </c>
      <c r="F96" s="218" t="s">
        <v>207</v>
      </c>
      <c r="G96" s="205"/>
      <c r="H96" s="205"/>
      <c r="I96" s="208"/>
      <c r="J96" s="219">
        <f>BK96</f>
        <v>0</v>
      </c>
      <c r="K96" s="205"/>
      <c r="L96" s="210"/>
      <c r="M96" s="211"/>
      <c r="N96" s="212"/>
      <c r="O96" s="212"/>
      <c r="P96" s="213">
        <f>SUM(P97:P107)</f>
        <v>0</v>
      </c>
      <c r="Q96" s="212"/>
      <c r="R96" s="213">
        <f>SUM(R97:R107)</f>
        <v>0</v>
      </c>
      <c r="S96" s="212"/>
      <c r="T96" s="214">
        <f>SUM(T97:T107)</f>
        <v>0</v>
      </c>
      <c r="AR96" s="215" t="s">
        <v>77</v>
      </c>
      <c r="AT96" s="216" t="s">
        <v>68</v>
      </c>
      <c r="AU96" s="216" t="s">
        <v>77</v>
      </c>
      <c r="AY96" s="215" t="s">
        <v>128</v>
      </c>
      <c r="BK96" s="217">
        <f>SUM(BK97:BK107)</f>
        <v>0</v>
      </c>
    </row>
    <row r="97" s="1" customFormat="1" ht="38.25" customHeight="1">
      <c r="B97" s="45"/>
      <c r="C97" s="220" t="s">
        <v>127</v>
      </c>
      <c r="D97" s="220" t="s">
        <v>132</v>
      </c>
      <c r="E97" s="221" t="s">
        <v>208</v>
      </c>
      <c r="F97" s="222" t="s">
        <v>209</v>
      </c>
      <c r="G97" s="223" t="s">
        <v>189</v>
      </c>
      <c r="H97" s="224">
        <v>480.14999999999998</v>
      </c>
      <c r="I97" s="225"/>
      <c r="J97" s="226">
        <f>ROUND(I97*H97,2)</f>
        <v>0</v>
      </c>
      <c r="K97" s="222" t="s">
        <v>136</v>
      </c>
      <c r="L97" s="71"/>
      <c r="M97" s="227" t="s">
        <v>21</v>
      </c>
      <c r="N97" s="228" t="s">
        <v>40</v>
      </c>
      <c r="O97" s="46"/>
      <c r="P97" s="229">
        <f>O97*H97</f>
        <v>0</v>
      </c>
      <c r="Q97" s="229">
        <v>0</v>
      </c>
      <c r="R97" s="229">
        <f>Q97*H97</f>
        <v>0</v>
      </c>
      <c r="S97" s="229">
        <v>0</v>
      </c>
      <c r="T97" s="230">
        <f>S97*H97</f>
        <v>0</v>
      </c>
      <c r="AR97" s="23" t="s">
        <v>131</v>
      </c>
      <c r="AT97" s="23" t="s">
        <v>132</v>
      </c>
      <c r="AU97" s="23" t="s">
        <v>79</v>
      </c>
      <c r="AY97" s="23" t="s">
        <v>128</v>
      </c>
      <c r="BE97" s="231">
        <f>IF(N97="základní",J97,0)</f>
        <v>0</v>
      </c>
      <c r="BF97" s="231">
        <f>IF(N97="snížená",J97,0)</f>
        <v>0</v>
      </c>
      <c r="BG97" s="231">
        <f>IF(N97="zákl. přenesená",J97,0)</f>
        <v>0</v>
      </c>
      <c r="BH97" s="231">
        <f>IF(N97="sníž. přenesená",J97,0)</f>
        <v>0</v>
      </c>
      <c r="BI97" s="231">
        <f>IF(N97="nulová",J97,0)</f>
        <v>0</v>
      </c>
      <c r="BJ97" s="23" t="s">
        <v>77</v>
      </c>
      <c r="BK97" s="231">
        <f>ROUND(I97*H97,2)</f>
        <v>0</v>
      </c>
      <c r="BL97" s="23" t="s">
        <v>131</v>
      </c>
      <c r="BM97" s="23" t="s">
        <v>210</v>
      </c>
    </row>
    <row r="98" s="11" customFormat="1">
      <c r="B98" s="238"/>
      <c r="C98" s="239"/>
      <c r="D98" s="232" t="s">
        <v>191</v>
      </c>
      <c r="E98" s="240" t="s">
        <v>21</v>
      </c>
      <c r="F98" s="241" t="s">
        <v>211</v>
      </c>
      <c r="G98" s="239"/>
      <c r="H98" s="242">
        <v>480.14999999999998</v>
      </c>
      <c r="I98" s="243"/>
      <c r="J98" s="239"/>
      <c r="K98" s="239"/>
      <c r="L98" s="244"/>
      <c r="M98" s="245"/>
      <c r="N98" s="246"/>
      <c r="O98" s="246"/>
      <c r="P98" s="246"/>
      <c r="Q98" s="246"/>
      <c r="R98" s="246"/>
      <c r="S98" s="246"/>
      <c r="T98" s="247"/>
      <c r="AT98" s="248" t="s">
        <v>191</v>
      </c>
      <c r="AU98" s="248" t="s">
        <v>79</v>
      </c>
      <c r="AV98" s="11" t="s">
        <v>79</v>
      </c>
      <c r="AW98" s="11" t="s">
        <v>33</v>
      </c>
      <c r="AX98" s="11" t="s">
        <v>77</v>
      </c>
      <c r="AY98" s="248" t="s">
        <v>128</v>
      </c>
    </row>
    <row r="99" s="1" customFormat="1" ht="25.5" customHeight="1">
      <c r="B99" s="45"/>
      <c r="C99" s="220" t="s">
        <v>152</v>
      </c>
      <c r="D99" s="220" t="s">
        <v>132</v>
      </c>
      <c r="E99" s="221" t="s">
        <v>212</v>
      </c>
      <c r="F99" s="222" t="s">
        <v>213</v>
      </c>
      <c r="G99" s="223" t="s">
        <v>189</v>
      </c>
      <c r="H99" s="224">
        <v>480.14999999999998</v>
      </c>
      <c r="I99" s="225"/>
      <c r="J99" s="226">
        <f>ROUND(I99*H99,2)</f>
        <v>0</v>
      </c>
      <c r="K99" s="222" t="s">
        <v>136</v>
      </c>
      <c r="L99" s="71"/>
      <c r="M99" s="227" t="s">
        <v>21</v>
      </c>
      <c r="N99" s="228" t="s">
        <v>40</v>
      </c>
      <c r="O99" s="46"/>
      <c r="P99" s="229">
        <f>O99*H99</f>
        <v>0</v>
      </c>
      <c r="Q99" s="229">
        <v>0</v>
      </c>
      <c r="R99" s="229">
        <f>Q99*H99</f>
        <v>0</v>
      </c>
      <c r="S99" s="229">
        <v>0</v>
      </c>
      <c r="T99" s="230">
        <f>S99*H99</f>
        <v>0</v>
      </c>
      <c r="AR99" s="23" t="s">
        <v>131</v>
      </c>
      <c r="AT99" s="23" t="s">
        <v>132</v>
      </c>
      <c r="AU99" s="23" t="s">
        <v>79</v>
      </c>
      <c r="AY99" s="23" t="s">
        <v>128</v>
      </c>
      <c r="BE99" s="231">
        <f>IF(N99="základní",J99,0)</f>
        <v>0</v>
      </c>
      <c r="BF99" s="231">
        <f>IF(N99="snížená",J99,0)</f>
        <v>0</v>
      </c>
      <c r="BG99" s="231">
        <f>IF(N99="zákl. přenesená",J99,0)</f>
        <v>0</v>
      </c>
      <c r="BH99" s="231">
        <f>IF(N99="sníž. přenesená",J99,0)</f>
        <v>0</v>
      </c>
      <c r="BI99" s="231">
        <f>IF(N99="nulová",J99,0)</f>
        <v>0</v>
      </c>
      <c r="BJ99" s="23" t="s">
        <v>77</v>
      </c>
      <c r="BK99" s="231">
        <f>ROUND(I99*H99,2)</f>
        <v>0</v>
      </c>
      <c r="BL99" s="23" t="s">
        <v>131</v>
      </c>
      <c r="BM99" s="23" t="s">
        <v>214</v>
      </c>
    </row>
    <row r="100" s="11" customFormat="1">
      <c r="B100" s="238"/>
      <c r="C100" s="239"/>
      <c r="D100" s="232" t="s">
        <v>191</v>
      </c>
      <c r="E100" s="240" t="s">
        <v>21</v>
      </c>
      <c r="F100" s="241" t="s">
        <v>211</v>
      </c>
      <c r="G100" s="239"/>
      <c r="H100" s="242">
        <v>480.14999999999998</v>
      </c>
      <c r="I100" s="243"/>
      <c r="J100" s="239"/>
      <c r="K100" s="239"/>
      <c r="L100" s="244"/>
      <c r="M100" s="245"/>
      <c r="N100" s="246"/>
      <c r="O100" s="246"/>
      <c r="P100" s="246"/>
      <c r="Q100" s="246"/>
      <c r="R100" s="246"/>
      <c r="S100" s="246"/>
      <c r="T100" s="247"/>
      <c r="AT100" s="248" t="s">
        <v>191</v>
      </c>
      <c r="AU100" s="248" t="s">
        <v>79</v>
      </c>
      <c r="AV100" s="11" t="s">
        <v>79</v>
      </c>
      <c r="AW100" s="11" t="s">
        <v>33</v>
      </c>
      <c r="AX100" s="11" t="s">
        <v>77</v>
      </c>
      <c r="AY100" s="248" t="s">
        <v>128</v>
      </c>
    </row>
    <row r="101" s="1" customFormat="1" ht="25.5" customHeight="1">
      <c r="B101" s="45"/>
      <c r="C101" s="220" t="s">
        <v>166</v>
      </c>
      <c r="D101" s="220" t="s">
        <v>132</v>
      </c>
      <c r="E101" s="221" t="s">
        <v>215</v>
      </c>
      <c r="F101" s="222" t="s">
        <v>216</v>
      </c>
      <c r="G101" s="223" t="s">
        <v>189</v>
      </c>
      <c r="H101" s="224">
        <v>10820.299999999999</v>
      </c>
      <c r="I101" s="225"/>
      <c r="J101" s="226">
        <f>ROUND(I101*H101,2)</f>
        <v>0</v>
      </c>
      <c r="K101" s="222" t="s">
        <v>136</v>
      </c>
      <c r="L101" s="71"/>
      <c r="M101" s="227" t="s">
        <v>21</v>
      </c>
      <c r="N101" s="228" t="s">
        <v>40</v>
      </c>
      <c r="O101" s="46"/>
      <c r="P101" s="229">
        <f>O101*H101</f>
        <v>0</v>
      </c>
      <c r="Q101" s="229">
        <v>0</v>
      </c>
      <c r="R101" s="229">
        <f>Q101*H101</f>
        <v>0</v>
      </c>
      <c r="S101" s="229">
        <v>0</v>
      </c>
      <c r="T101" s="230">
        <f>S101*H101</f>
        <v>0</v>
      </c>
      <c r="AR101" s="23" t="s">
        <v>131</v>
      </c>
      <c r="AT101" s="23" t="s">
        <v>132</v>
      </c>
      <c r="AU101" s="23" t="s">
        <v>79</v>
      </c>
      <c r="AY101" s="23" t="s">
        <v>128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23" t="s">
        <v>77</v>
      </c>
      <c r="BK101" s="231">
        <f>ROUND(I101*H101,2)</f>
        <v>0</v>
      </c>
      <c r="BL101" s="23" t="s">
        <v>131</v>
      </c>
      <c r="BM101" s="23" t="s">
        <v>217</v>
      </c>
    </row>
    <row r="102" s="11" customFormat="1">
      <c r="B102" s="238"/>
      <c r="C102" s="239"/>
      <c r="D102" s="232" t="s">
        <v>191</v>
      </c>
      <c r="E102" s="240" t="s">
        <v>21</v>
      </c>
      <c r="F102" s="241" t="s">
        <v>218</v>
      </c>
      <c r="G102" s="239"/>
      <c r="H102" s="242">
        <v>960.29999999999995</v>
      </c>
      <c r="I102" s="243"/>
      <c r="J102" s="239"/>
      <c r="K102" s="239"/>
      <c r="L102" s="244"/>
      <c r="M102" s="245"/>
      <c r="N102" s="246"/>
      <c r="O102" s="246"/>
      <c r="P102" s="246"/>
      <c r="Q102" s="246"/>
      <c r="R102" s="246"/>
      <c r="S102" s="246"/>
      <c r="T102" s="247"/>
      <c r="AT102" s="248" t="s">
        <v>191</v>
      </c>
      <c r="AU102" s="248" t="s">
        <v>79</v>
      </c>
      <c r="AV102" s="11" t="s">
        <v>79</v>
      </c>
      <c r="AW102" s="11" t="s">
        <v>33</v>
      </c>
      <c r="AX102" s="11" t="s">
        <v>69</v>
      </c>
      <c r="AY102" s="248" t="s">
        <v>128</v>
      </c>
    </row>
    <row r="103" s="11" customFormat="1">
      <c r="B103" s="238"/>
      <c r="C103" s="239"/>
      <c r="D103" s="232" t="s">
        <v>191</v>
      </c>
      <c r="E103" s="240" t="s">
        <v>21</v>
      </c>
      <c r="F103" s="241" t="s">
        <v>219</v>
      </c>
      <c r="G103" s="239"/>
      <c r="H103" s="242">
        <v>9860</v>
      </c>
      <c r="I103" s="243"/>
      <c r="J103" s="239"/>
      <c r="K103" s="239"/>
      <c r="L103" s="244"/>
      <c r="M103" s="245"/>
      <c r="N103" s="246"/>
      <c r="O103" s="246"/>
      <c r="P103" s="246"/>
      <c r="Q103" s="246"/>
      <c r="R103" s="246"/>
      <c r="S103" s="246"/>
      <c r="T103" s="247"/>
      <c r="AT103" s="248" t="s">
        <v>191</v>
      </c>
      <c r="AU103" s="248" t="s">
        <v>79</v>
      </c>
      <c r="AV103" s="11" t="s">
        <v>79</v>
      </c>
      <c r="AW103" s="11" t="s">
        <v>33</v>
      </c>
      <c r="AX103" s="11" t="s">
        <v>69</v>
      </c>
      <c r="AY103" s="248" t="s">
        <v>128</v>
      </c>
    </row>
    <row r="104" s="12" customFormat="1">
      <c r="B104" s="249"/>
      <c r="C104" s="250"/>
      <c r="D104" s="232" t="s">
        <v>191</v>
      </c>
      <c r="E104" s="251" t="s">
        <v>21</v>
      </c>
      <c r="F104" s="252" t="s">
        <v>194</v>
      </c>
      <c r="G104" s="250"/>
      <c r="H104" s="253">
        <v>10820.299999999999</v>
      </c>
      <c r="I104" s="254"/>
      <c r="J104" s="250"/>
      <c r="K104" s="250"/>
      <c r="L104" s="255"/>
      <c r="M104" s="256"/>
      <c r="N104" s="257"/>
      <c r="O104" s="257"/>
      <c r="P104" s="257"/>
      <c r="Q104" s="257"/>
      <c r="R104" s="257"/>
      <c r="S104" s="257"/>
      <c r="T104" s="258"/>
      <c r="AT104" s="259" t="s">
        <v>191</v>
      </c>
      <c r="AU104" s="259" t="s">
        <v>79</v>
      </c>
      <c r="AV104" s="12" t="s">
        <v>131</v>
      </c>
      <c r="AW104" s="12" t="s">
        <v>33</v>
      </c>
      <c r="AX104" s="12" t="s">
        <v>77</v>
      </c>
      <c r="AY104" s="259" t="s">
        <v>128</v>
      </c>
    </row>
    <row r="105" s="1" customFormat="1" ht="25.5" customHeight="1">
      <c r="B105" s="45"/>
      <c r="C105" s="220" t="s">
        <v>157</v>
      </c>
      <c r="D105" s="220" t="s">
        <v>132</v>
      </c>
      <c r="E105" s="221" t="s">
        <v>220</v>
      </c>
      <c r="F105" s="222" t="s">
        <v>221</v>
      </c>
      <c r="G105" s="223" t="s">
        <v>189</v>
      </c>
      <c r="H105" s="224">
        <v>9860</v>
      </c>
      <c r="I105" s="225"/>
      <c r="J105" s="226">
        <f>ROUND(I105*H105,2)</f>
        <v>0</v>
      </c>
      <c r="K105" s="222" t="s">
        <v>136</v>
      </c>
      <c r="L105" s="71"/>
      <c r="M105" s="227" t="s">
        <v>21</v>
      </c>
      <c r="N105" s="228" t="s">
        <v>40</v>
      </c>
      <c r="O105" s="46"/>
      <c r="P105" s="229">
        <f>O105*H105</f>
        <v>0</v>
      </c>
      <c r="Q105" s="229">
        <v>0</v>
      </c>
      <c r="R105" s="229">
        <f>Q105*H105</f>
        <v>0</v>
      </c>
      <c r="S105" s="229">
        <v>0</v>
      </c>
      <c r="T105" s="230">
        <f>S105*H105</f>
        <v>0</v>
      </c>
      <c r="AR105" s="23" t="s">
        <v>131</v>
      </c>
      <c r="AT105" s="23" t="s">
        <v>132</v>
      </c>
      <c r="AU105" s="23" t="s">
        <v>79</v>
      </c>
      <c r="AY105" s="23" t="s">
        <v>128</v>
      </c>
      <c r="BE105" s="231">
        <f>IF(N105="základní",J105,0)</f>
        <v>0</v>
      </c>
      <c r="BF105" s="231">
        <f>IF(N105="snížená",J105,0)</f>
        <v>0</v>
      </c>
      <c r="BG105" s="231">
        <f>IF(N105="zákl. přenesená",J105,0)</f>
        <v>0</v>
      </c>
      <c r="BH105" s="231">
        <f>IF(N105="sníž. přenesená",J105,0)</f>
        <v>0</v>
      </c>
      <c r="BI105" s="231">
        <f>IF(N105="nulová",J105,0)</f>
        <v>0</v>
      </c>
      <c r="BJ105" s="23" t="s">
        <v>77</v>
      </c>
      <c r="BK105" s="231">
        <f>ROUND(I105*H105,2)</f>
        <v>0</v>
      </c>
      <c r="BL105" s="23" t="s">
        <v>131</v>
      </c>
      <c r="BM105" s="23" t="s">
        <v>222</v>
      </c>
    </row>
    <row r="106" s="1" customFormat="1">
      <c r="B106" s="45"/>
      <c r="C106" s="73"/>
      <c r="D106" s="232" t="s">
        <v>139</v>
      </c>
      <c r="E106" s="73"/>
      <c r="F106" s="233" t="s">
        <v>223</v>
      </c>
      <c r="G106" s="73"/>
      <c r="H106" s="73"/>
      <c r="I106" s="190"/>
      <c r="J106" s="73"/>
      <c r="K106" s="73"/>
      <c r="L106" s="71"/>
      <c r="M106" s="234"/>
      <c r="N106" s="46"/>
      <c r="O106" s="46"/>
      <c r="P106" s="46"/>
      <c r="Q106" s="46"/>
      <c r="R106" s="46"/>
      <c r="S106" s="46"/>
      <c r="T106" s="94"/>
      <c r="AT106" s="23" t="s">
        <v>139</v>
      </c>
      <c r="AU106" s="23" t="s">
        <v>79</v>
      </c>
    </row>
    <row r="107" s="11" customFormat="1">
      <c r="B107" s="238"/>
      <c r="C107" s="239"/>
      <c r="D107" s="232" t="s">
        <v>191</v>
      </c>
      <c r="E107" s="240" t="s">
        <v>21</v>
      </c>
      <c r="F107" s="241" t="s">
        <v>219</v>
      </c>
      <c r="G107" s="239"/>
      <c r="H107" s="242">
        <v>9860</v>
      </c>
      <c r="I107" s="243"/>
      <c r="J107" s="239"/>
      <c r="K107" s="239"/>
      <c r="L107" s="244"/>
      <c r="M107" s="245"/>
      <c r="N107" s="246"/>
      <c r="O107" s="246"/>
      <c r="P107" s="246"/>
      <c r="Q107" s="246"/>
      <c r="R107" s="246"/>
      <c r="S107" s="246"/>
      <c r="T107" s="247"/>
      <c r="AT107" s="248" t="s">
        <v>191</v>
      </c>
      <c r="AU107" s="248" t="s">
        <v>79</v>
      </c>
      <c r="AV107" s="11" t="s">
        <v>79</v>
      </c>
      <c r="AW107" s="11" t="s">
        <v>33</v>
      </c>
      <c r="AX107" s="11" t="s">
        <v>77</v>
      </c>
      <c r="AY107" s="248" t="s">
        <v>128</v>
      </c>
    </row>
    <row r="108" s="10" customFormat="1" ht="29.88" customHeight="1">
      <c r="B108" s="204"/>
      <c r="C108" s="205"/>
      <c r="D108" s="206" t="s">
        <v>68</v>
      </c>
      <c r="E108" s="218" t="s">
        <v>157</v>
      </c>
      <c r="F108" s="218" t="s">
        <v>224</v>
      </c>
      <c r="G108" s="205"/>
      <c r="H108" s="205"/>
      <c r="I108" s="208"/>
      <c r="J108" s="219">
        <f>BK108</f>
        <v>0</v>
      </c>
      <c r="K108" s="205"/>
      <c r="L108" s="210"/>
      <c r="M108" s="211"/>
      <c r="N108" s="212"/>
      <c r="O108" s="212"/>
      <c r="P108" s="213">
        <f>SUM(P109:P124)</f>
        <v>0</v>
      </c>
      <c r="Q108" s="212"/>
      <c r="R108" s="213">
        <f>SUM(R109:R124)</f>
        <v>5.0270399999999995</v>
      </c>
      <c r="S108" s="212"/>
      <c r="T108" s="214">
        <f>SUM(T109:T124)</f>
        <v>1.2000000000000002</v>
      </c>
      <c r="AR108" s="215" t="s">
        <v>77</v>
      </c>
      <c r="AT108" s="216" t="s">
        <v>68</v>
      </c>
      <c r="AU108" s="216" t="s">
        <v>77</v>
      </c>
      <c r="AY108" s="215" t="s">
        <v>128</v>
      </c>
      <c r="BK108" s="217">
        <f>SUM(BK109:BK124)</f>
        <v>0</v>
      </c>
    </row>
    <row r="109" s="1" customFormat="1" ht="16.5" customHeight="1">
      <c r="B109" s="45"/>
      <c r="C109" s="220" t="s">
        <v>172</v>
      </c>
      <c r="D109" s="220" t="s">
        <v>132</v>
      </c>
      <c r="E109" s="221" t="s">
        <v>225</v>
      </c>
      <c r="F109" s="222" t="s">
        <v>226</v>
      </c>
      <c r="G109" s="223" t="s">
        <v>227</v>
      </c>
      <c r="H109" s="224">
        <v>6</v>
      </c>
      <c r="I109" s="225"/>
      <c r="J109" s="226">
        <f>ROUND(I109*H109,2)</f>
        <v>0</v>
      </c>
      <c r="K109" s="222" t="s">
        <v>136</v>
      </c>
      <c r="L109" s="71"/>
      <c r="M109" s="227" t="s">
        <v>21</v>
      </c>
      <c r="N109" s="228" t="s">
        <v>40</v>
      </c>
      <c r="O109" s="46"/>
      <c r="P109" s="229">
        <f>O109*H109</f>
        <v>0</v>
      </c>
      <c r="Q109" s="229">
        <v>0</v>
      </c>
      <c r="R109" s="229">
        <f>Q109*H109</f>
        <v>0</v>
      </c>
      <c r="S109" s="229">
        <v>0.20000000000000001</v>
      </c>
      <c r="T109" s="230">
        <f>S109*H109</f>
        <v>1.2000000000000002</v>
      </c>
      <c r="AR109" s="23" t="s">
        <v>131</v>
      </c>
      <c r="AT109" s="23" t="s">
        <v>132</v>
      </c>
      <c r="AU109" s="23" t="s">
        <v>79</v>
      </c>
      <c r="AY109" s="23" t="s">
        <v>128</v>
      </c>
      <c r="BE109" s="231">
        <f>IF(N109="základní",J109,0)</f>
        <v>0</v>
      </c>
      <c r="BF109" s="231">
        <f>IF(N109="snížená",J109,0)</f>
        <v>0</v>
      </c>
      <c r="BG109" s="231">
        <f>IF(N109="zákl. přenesená",J109,0)</f>
        <v>0</v>
      </c>
      <c r="BH109" s="231">
        <f>IF(N109="sníž. přenesená",J109,0)</f>
        <v>0</v>
      </c>
      <c r="BI109" s="231">
        <f>IF(N109="nulová",J109,0)</f>
        <v>0</v>
      </c>
      <c r="BJ109" s="23" t="s">
        <v>77</v>
      </c>
      <c r="BK109" s="231">
        <f>ROUND(I109*H109,2)</f>
        <v>0</v>
      </c>
      <c r="BL109" s="23" t="s">
        <v>131</v>
      </c>
      <c r="BM109" s="23" t="s">
        <v>228</v>
      </c>
    </row>
    <row r="110" s="1" customFormat="1">
      <c r="B110" s="45"/>
      <c r="C110" s="73"/>
      <c r="D110" s="232" t="s">
        <v>139</v>
      </c>
      <c r="E110" s="73"/>
      <c r="F110" s="233" t="s">
        <v>229</v>
      </c>
      <c r="G110" s="73"/>
      <c r="H110" s="73"/>
      <c r="I110" s="190"/>
      <c r="J110" s="73"/>
      <c r="K110" s="73"/>
      <c r="L110" s="71"/>
      <c r="M110" s="234"/>
      <c r="N110" s="46"/>
      <c r="O110" s="46"/>
      <c r="P110" s="46"/>
      <c r="Q110" s="46"/>
      <c r="R110" s="46"/>
      <c r="S110" s="46"/>
      <c r="T110" s="94"/>
      <c r="AT110" s="23" t="s">
        <v>139</v>
      </c>
      <c r="AU110" s="23" t="s">
        <v>79</v>
      </c>
    </row>
    <row r="111" s="11" customFormat="1">
      <c r="B111" s="238"/>
      <c r="C111" s="239"/>
      <c r="D111" s="232" t="s">
        <v>191</v>
      </c>
      <c r="E111" s="240" t="s">
        <v>21</v>
      </c>
      <c r="F111" s="241" t="s">
        <v>152</v>
      </c>
      <c r="G111" s="239"/>
      <c r="H111" s="242">
        <v>6</v>
      </c>
      <c r="I111" s="243"/>
      <c r="J111" s="239"/>
      <c r="K111" s="239"/>
      <c r="L111" s="244"/>
      <c r="M111" s="245"/>
      <c r="N111" s="246"/>
      <c r="O111" s="246"/>
      <c r="P111" s="246"/>
      <c r="Q111" s="246"/>
      <c r="R111" s="246"/>
      <c r="S111" s="246"/>
      <c r="T111" s="247"/>
      <c r="AT111" s="248" t="s">
        <v>191</v>
      </c>
      <c r="AU111" s="248" t="s">
        <v>79</v>
      </c>
      <c r="AV111" s="11" t="s">
        <v>79</v>
      </c>
      <c r="AW111" s="11" t="s">
        <v>33</v>
      </c>
      <c r="AX111" s="11" t="s">
        <v>77</v>
      </c>
      <c r="AY111" s="248" t="s">
        <v>128</v>
      </c>
    </row>
    <row r="112" s="1" customFormat="1" ht="16.5" customHeight="1">
      <c r="B112" s="45"/>
      <c r="C112" s="220" t="s">
        <v>230</v>
      </c>
      <c r="D112" s="220" t="s">
        <v>132</v>
      </c>
      <c r="E112" s="221" t="s">
        <v>231</v>
      </c>
      <c r="F112" s="222" t="s">
        <v>232</v>
      </c>
      <c r="G112" s="223" t="s">
        <v>227</v>
      </c>
      <c r="H112" s="224">
        <v>6</v>
      </c>
      <c r="I112" s="225"/>
      <c r="J112" s="226">
        <f>ROUND(I112*H112,2)</f>
        <v>0</v>
      </c>
      <c r="K112" s="222" t="s">
        <v>136</v>
      </c>
      <c r="L112" s="71"/>
      <c r="M112" s="227" t="s">
        <v>21</v>
      </c>
      <c r="N112" s="228" t="s">
        <v>40</v>
      </c>
      <c r="O112" s="46"/>
      <c r="P112" s="229">
        <f>O112*H112</f>
        <v>0</v>
      </c>
      <c r="Q112" s="229">
        <v>0.34089999999999998</v>
      </c>
      <c r="R112" s="229">
        <f>Q112*H112</f>
        <v>2.0453999999999999</v>
      </c>
      <c r="S112" s="229">
        <v>0</v>
      </c>
      <c r="T112" s="230">
        <f>S112*H112</f>
        <v>0</v>
      </c>
      <c r="AR112" s="23" t="s">
        <v>131</v>
      </c>
      <c r="AT112" s="23" t="s">
        <v>132</v>
      </c>
      <c r="AU112" s="23" t="s">
        <v>79</v>
      </c>
      <c r="AY112" s="23" t="s">
        <v>128</v>
      </c>
      <c r="BE112" s="231">
        <f>IF(N112="základní",J112,0)</f>
        <v>0</v>
      </c>
      <c r="BF112" s="231">
        <f>IF(N112="snížená",J112,0)</f>
        <v>0</v>
      </c>
      <c r="BG112" s="231">
        <f>IF(N112="zákl. přenesená",J112,0)</f>
        <v>0</v>
      </c>
      <c r="BH112" s="231">
        <f>IF(N112="sníž. přenesená",J112,0)</f>
        <v>0</v>
      </c>
      <c r="BI112" s="231">
        <f>IF(N112="nulová",J112,0)</f>
        <v>0</v>
      </c>
      <c r="BJ112" s="23" t="s">
        <v>77</v>
      </c>
      <c r="BK112" s="231">
        <f>ROUND(I112*H112,2)</f>
        <v>0</v>
      </c>
      <c r="BL112" s="23" t="s">
        <v>131</v>
      </c>
      <c r="BM112" s="23" t="s">
        <v>233</v>
      </c>
    </row>
    <row r="113" s="11" customFormat="1">
      <c r="B113" s="238"/>
      <c r="C113" s="239"/>
      <c r="D113" s="232" t="s">
        <v>191</v>
      </c>
      <c r="E113" s="240" t="s">
        <v>21</v>
      </c>
      <c r="F113" s="241" t="s">
        <v>152</v>
      </c>
      <c r="G113" s="239"/>
      <c r="H113" s="242">
        <v>6</v>
      </c>
      <c r="I113" s="243"/>
      <c r="J113" s="239"/>
      <c r="K113" s="239"/>
      <c r="L113" s="244"/>
      <c r="M113" s="245"/>
      <c r="N113" s="246"/>
      <c r="O113" s="246"/>
      <c r="P113" s="246"/>
      <c r="Q113" s="246"/>
      <c r="R113" s="246"/>
      <c r="S113" s="246"/>
      <c r="T113" s="247"/>
      <c r="AT113" s="248" t="s">
        <v>191</v>
      </c>
      <c r="AU113" s="248" t="s">
        <v>79</v>
      </c>
      <c r="AV113" s="11" t="s">
        <v>79</v>
      </c>
      <c r="AW113" s="11" t="s">
        <v>33</v>
      </c>
      <c r="AX113" s="11" t="s">
        <v>77</v>
      </c>
      <c r="AY113" s="248" t="s">
        <v>128</v>
      </c>
    </row>
    <row r="114" s="1" customFormat="1" ht="16.5" customHeight="1">
      <c r="B114" s="45"/>
      <c r="C114" s="260" t="s">
        <v>234</v>
      </c>
      <c r="D114" s="260" t="s">
        <v>235</v>
      </c>
      <c r="E114" s="261" t="s">
        <v>236</v>
      </c>
      <c r="F114" s="262" t="s">
        <v>237</v>
      </c>
      <c r="G114" s="263" t="s">
        <v>227</v>
      </c>
      <c r="H114" s="264">
        <v>6</v>
      </c>
      <c r="I114" s="265"/>
      <c r="J114" s="266">
        <f>ROUND(I114*H114,2)</f>
        <v>0</v>
      </c>
      <c r="K114" s="262" t="s">
        <v>136</v>
      </c>
      <c r="L114" s="267"/>
      <c r="M114" s="268" t="s">
        <v>21</v>
      </c>
      <c r="N114" s="269" t="s">
        <v>40</v>
      </c>
      <c r="O114" s="46"/>
      <c r="P114" s="229">
        <f>O114*H114</f>
        <v>0</v>
      </c>
      <c r="Q114" s="229">
        <v>0.097000000000000003</v>
      </c>
      <c r="R114" s="229">
        <f>Q114*H114</f>
        <v>0.58200000000000007</v>
      </c>
      <c r="S114" s="229">
        <v>0</v>
      </c>
      <c r="T114" s="230">
        <f>S114*H114</f>
        <v>0</v>
      </c>
      <c r="AR114" s="23" t="s">
        <v>157</v>
      </c>
      <c r="AT114" s="23" t="s">
        <v>235</v>
      </c>
      <c r="AU114" s="23" t="s">
        <v>79</v>
      </c>
      <c r="AY114" s="23" t="s">
        <v>128</v>
      </c>
      <c r="BE114" s="231">
        <f>IF(N114="základní",J114,0)</f>
        <v>0</v>
      </c>
      <c r="BF114" s="231">
        <f>IF(N114="snížená",J114,0)</f>
        <v>0</v>
      </c>
      <c r="BG114" s="231">
        <f>IF(N114="zákl. přenesená",J114,0)</f>
        <v>0</v>
      </c>
      <c r="BH114" s="231">
        <f>IF(N114="sníž. přenesená",J114,0)</f>
        <v>0</v>
      </c>
      <c r="BI114" s="231">
        <f>IF(N114="nulová",J114,0)</f>
        <v>0</v>
      </c>
      <c r="BJ114" s="23" t="s">
        <v>77</v>
      </c>
      <c r="BK114" s="231">
        <f>ROUND(I114*H114,2)</f>
        <v>0</v>
      </c>
      <c r="BL114" s="23" t="s">
        <v>131</v>
      </c>
      <c r="BM114" s="23" t="s">
        <v>238</v>
      </c>
    </row>
    <row r="115" s="11" customFormat="1">
      <c r="B115" s="238"/>
      <c r="C115" s="239"/>
      <c r="D115" s="232" t="s">
        <v>191</v>
      </c>
      <c r="E115" s="240" t="s">
        <v>21</v>
      </c>
      <c r="F115" s="241" t="s">
        <v>152</v>
      </c>
      <c r="G115" s="239"/>
      <c r="H115" s="242">
        <v>6</v>
      </c>
      <c r="I115" s="243"/>
      <c r="J115" s="239"/>
      <c r="K115" s="239"/>
      <c r="L115" s="244"/>
      <c r="M115" s="245"/>
      <c r="N115" s="246"/>
      <c r="O115" s="246"/>
      <c r="P115" s="246"/>
      <c r="Q115" s="246"/>
      <c r="R115" s="246"/>
      <c r="S115" s="246"/>
      <c r="T115" s="247"/>
      <c r="AT115" s="248" t="s">
        <v>191</v>
      </c>
      <c r="AU115" s="248" t="s">
        <v>79</v>
      </c>
      <c r="AV115" s="11" t="s">
        <v>79</v>
      </c>
      <c r="AW115" s="11" t="s">
        <v>33</v>
      </c>
      <c r="AX115" s="11" t="s">
        <v>77</v>
      </c>
      <c r="AY115" s="248" t="s">
        <v>128</v>
      </c>
    </row>
    <row r="116" s="1" customFormat="1" ht="16.5" customHeight="1">
      <c r="B116" s="45"/>
      <c r="C116" s="260" t="s">
        <v>239</v>
      </c>
      <c r="D116" s="260" t="s">
        <v>235</v>
      </c>
      <c r="E116" s="261" t="s">
        <v>240</v>
      </c>
      <c r="F116" s="262" t="s">
        <v>241</v>
      </c>
      <c r="G116" s="263" t="s">
        <v>227</v>
      </c>
      <c r="H116" s="264">
        <v>6</v>
      </c>
      <c r="I116" s="265"/>
      <c r="J116" s="266">
        <f>ROUND(I116*H116,2)</f>
        <v>0</v>
      </c>
      <c r="K116" s="262" t="s">
        <v>136</v>
      </c>
      <c r="L116" s="267"/>
      <c r="M116" s="268" t="s">
        <v>21</v>
      </c>
      <c r="N116" s="269" t="s">
        <v>40</v>
      </c>
      <c r="O116" s="46"/>
      <c r="P116" s="229">
        <f>O116*H116</f>
        <v>0</v>
      </c>
      <c r="Q116" s="229">
        <v>0.111</v>
      </c>
      <c r="R116" s="229">
        <f>Q116*H116</f>
        <v>0.66600000000000004</v>
      </c>
      <c r="S116" s="229">
        <v>0</v>
      </c>
      <c r="T116" s="230">
        <f>S116*H116</f>
        <v>0</v>
      </c>
      <c r="AR116" s="23" t="s">
        <v>157</v>
      </c>
      <c r="AT116" s="23" t="s">
        <v>235</v>
      </c>
      <c r="AU116" s="23" t="s">
        <v>79</v>
      </c>
      <c r="AY116" s="23" t="s">
        <v>128</v>
      </c>
      <c r="BE116" s="231">
        <f>IF(N116="základní",J116,0)</f>
        <v>0</v>
      </c>
      <c r="BF116" s="231">
        <f>IF(N116="snížená",J116,0)</f>
        <v>0</v>
      </c>
      <c r="BG116" s="231">
        <f>IF(N116="zákl. přenesená",J116,0)</f>
        <v>0</v>
      </c>
      <c r="BH116" s="231">
        <f>IF(N116="sníž. přenesená",J116,0)</f>
        <v>0</v>
      </c>
      <c r="BI116" s="231">
        <f>IF(N116="nulová",J116,0)</f>
        <v>0</v>
      </c>
      <c r="BJ116" s="23" t="s">
        <v>77</v>
      </c>
      <c r="BK116" s="231">
        <f>ROUND(I116*H116,2)</f>
        <v>0</v>
      </c>
      <c r="BL116" s="23" t="s">
        <v>131</v>
      </c>
      <c r="BM116" s="23" t="s">
        <v>242</v>
      </c>
    </row>
    <row r="117" s="11" customFormat="1">
      <c r="B117" s="238"/>
      <c r="C117" s="239"/>
      <c r="D117" s="232" t="s">
        <v>191</v>
      </c>
      <c r="E117" s="240" t="s">
        <v>21</v>
      </c>
      <c r="F117" s="241" t="s">
        <v>152</v>
      </c>
      <c r="G117" s="239"/>
      <c r="H117" s="242">
        <v>6</v>
      </c>
      <c r="I117" s="243"/>
      <c r="J117" s="239"/>
      <c r="K117" s="239"/>
      <c r="L117" s="244"/>
      <c r="M117" s="245"/>
      <c r="N117" s="246"/>
      <c r="O117" s="246"/>
      <c r="P117" s="246"/>
      <c r="Q117" s="246"/>
      <c r="R117" s="246"/>
      <c r="S117" s="246"/>
      <c r="T117" s="247"/>
      <c r="AT117" s="248" t="s">
        <v>191</v>
      </c>
      <c r="AU117" s="248" t="s">
        <v>79</v>
      </c>
      <c r="AV117" s="11" t="s">
        <v>79</v>
      </c>
      <c r="AW117" s="11" t="s">
        <v>33</v>
      </c>
      <c r="AX117" s="11" t="s">
        <v>77</v>
      </c>
      <c r="AY117" s="248" t="s">
        <v>128</v>
      </c>
    </row>
    <row r="118" s="1" customFormat="1" ht="16.5" customHeight="1">
      <c r="B118" s="45"/>
      <c r="C118" s="260" t="s">
        <v>243</v>
      </c>
      <c r="D118" s="260" t="s">
        <v>235</v>
      </c>
      <c r="E118" s="261" t="s">
        <v>244</v>
      </c>
      <c r="F118" s="262" t="s">
        <v>245</v>
      </c>
      <c r="G118" s="263" t="s">
        <v>227</v>
      </c>
      <c r="H118" s="264">
        <v>6</v>
      </c>
      <c r="I118" s="265"/>
      <c r="J118" s="266">
        <f>ROUND(I118*H118,2)</f>
        <v>0</v>
      </c>
      <c r="K118" s="262" t="s">
        <v>136</v>
      </c>
      <c r="L118" s="267"/>
      <c r="M118" s="268" t="s">
        <v>21</v>
      </c>
      <c r="N118" s="269" t="s">
        <v>40</v>
      </c>
      <c r="O118" s="46"/>
      <c r="P118" s="229">
        <f>O118*H118</f>
        <v>0</v>
      </c>
      <c r="Q118" s="229">
        <v>0.027</v>
      </c>
      <c r="R118" s="229">
        <f>Q118*H118</f>
        <v>0.16200000000000001</v>
      </c>
      <c r="S118" s="229">
        <v>0</v>
      </c>
      <c r="T118" s="230">
        <f>S118*H118</f>
        <v>0</v>
      </c>
      <c r="AR118" s="23" t="s">
        <v>157</v>
      </c>
      <c r="AT118" s="23" t="s">
        <v>235</v>
      </c>
      <c r="AU118" s="23" t="s">
        <v>79</v>
      </c>
      <c r="AY118" s="23" t="s">
        <v>128</v>
      </c>
      <c r="BE118" s="231">
        <f>IF(N118="základní",J118,0)</f>
        <v>0</v>
      </c>
      <c r="BF118" s="231">
        <f>IF(N118="snížená",J118,0)</f>
        <v>0</v>
      </c>
      <c r="BG118" s="231">
        <f>IF(N118="zákl. přenesená",J118,0)</f>
        <v>0</v>
      </c>
      <c r="BH118" s="231">
        <f>IF(N118="sníž. přenesená",J118,0)</f>
        <v>0</v>
      </c>
      <c r="BI118" s="231">
        <f>IF(N118="nulová",J118,0)</f>
        <v>0</v>
      </c>
      <c r="BJ118" s="23" t="s">
        <v>77</v>
      </c>
      <c r="BK118" s="231">
        <f>ROUND(I118*H118,2)</f>
        <v>0</v>
      </c>
      <c r="BL118" s="23" t="s">
        <v>131</v>
      </c>
      <c r="BM118" s="23" t="s">
        <v>246</v>
      </c>
    </row>
    <row r="119" s="11" customFormat="1">
      <c r="B119" s="238"/>
      <c r="C119" s="239"/>
      <c r="D119" s="232" t="s">
        <v>191</v>
      </c>
      <c r="E119" s="240" t="s">
        <v>21</v>
      </c>
      <c r="F119" s="241" t="s">
        <v>152</v>
      </c>
      <c r="G119" s="239"/>
      <c r="H119" s="242">
        <v>6</v>
      </c>
      <c r="I119" s="243"/>
      <c r="J119" s="239"/>
      <c r="K119" s="239"/>
      <c r="L119" s="244"/>
      <c r="M119" s="245"/>
      <c r="N119" s="246"/>
      <c r="O119" s="246"/>
      <c r="P119" s="246"/>
      <c r="Q119" s="246"/>
      <c r="R119" s="246"/>
      <c r="S119" s="246"/>
      <c r="T119" s="247"/>
      <c r="AT119" s="248" t="s">
        <v>191</v>
      </c>
      <c r="AU119" s="248" t="s">
        <v>79</v>
      </c>
      <c r="AV119" s="11" t="s">
        <v>79</v>
      </c>
      <c r="AW119" s="11" t="s">
        <v>33</v>
      </c>
      <c r="AX119" s="11" t="s">
        <v>77</v>
      </c>
      <c r="AY119" s="248" t="s">
        <v>128</v>
      </c>
    </row>
    <row r="120" s="1" customFormat="1" ht="16.5" customHeight="1">
      <c r="B120" s="45"/>
      <c r="C120" s="260" t="s">
        <v>247</v>
      </c>
      <c r="D120" s="260" t="s">
        <v>235</v>
      </c>
      <c r="E120" s="261" t="s">
        <v>248</v>
      </c>
      <c r="F120" s="262" t="s">
        <v>249</v>
      </c>
      <c r="G120" s="263" t="s">
        <v>227</v>
      </c>
      <c r="H120" s="264">
        <v>6</v>
      </c>
      <c r="I120" s="265"/>
      <c r="J120" s="266">
        <f>ROUND(I120*H120,2)</f>
        <v>0</v>
      </c>
      <c r="K120" s="262" t="s">
        <v>136</v>
      </c>
      <c r="L120" s="267"/>
      <c r="M120" s="268" t="s">
        <v>21</v>
      </c>
      <c r="N120" s="269" t="s">
        <v>40</v>
      </c>
      <c r="O120" s="46"/>
      <c r="P120" s="229">
        <f>O120*H120</f>
        <v>0</v>
      </c>
      <c r="Q120" s="229">
        <v>0.0060000000000000001</v>
      </c>
      <c r="R120" s="229">
        <f>Q120*H120</f>
        <v>0.036000000000000004</v>
      </c>
      <c r="S120" s="229">
        <v>0</v>
      </c>
      <c r="T120" s="230">
        <f>S120*H120</f>
        <v>0</v>
      </c>
      <c r="AR120" s="23" t="s">
        <v>157</v>
      </c>
      <c r="AT120" s="23" t="s">
        <v>235</v>
      </c>
      <c r="AU120" s="23" t="s">
        <v>79</v>
      </c>
      <c r="AY120" s="23" t="s">
        <v>128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23" t="s">
        <v>77</v>
      </c>
      <c r="BK120" s="231">
        <f>ROUND(I120*H120,2)</f>
        <v>0</v>
      </c>
      <c r="BL120" s="23" t="s">
        <v>131</v>
      </c>
      <c r="BM120" s="23" t="s">
        <v>250</v>
      </c>
    </row>
    <row r="121" s="11" customFormat="1">
      <c r="B121" s="238"/>
      <c r="C121" s="239"/>
      <c r="D121" s="232" t="s">
        <v>191</v>
      </c>
      <c r="E121" s="240" t="s">
        <v>21</v>
      </c>
      <c r="F121" s="241" t="s">
        <v>152</v>
      </c>
      <c r="G121" s="239"/>
      <c r="H121" s="242">
        <v>6</v>
      </c>
      <c r="I121" s="243"/>
      <c r="J121" s="239"/>
      <c r="K121" s="239"/>
      <c r="L121" s="244"/>
      <c r="M121" s="245"/>
      <c r="N121" s="246"/>
      <c r="O121" s="246"/>
      <c r="P121" s="246"/>
      <c r="Q121" s="246"/>
      <c r="R121" s="246"/>
      <c r="S121" s="246"/>
      <c r="T121" s="247"/>
      <c r="AT121" s="248" t="s">
        <v>191</v>
      </c>
      <c r="AU121" s="248" t="s">
        <v>79</v>
      </c>
      <c r="AV121" s="11" t="s">
        <v>79</v>
      </c>
      <c r="AW121" s="11" t="s">
        <v>33</v>
      </c>
      <c r="AX121" s="11" t="s">
        <v>77</v>
      </c>
      <c r="AY121" s="248" t="s">
        <v>128</v>
      </c>
    </row>
    <row r="122" s="1" customFormat="1" ht="25.5" customHeight="1">
      <c r="B122" s="45"/>
      <c r="C122" s="220" t="s">
        <v>10</v>
      </c>
      <c r="D122" s="220" t="s">
        <v>132</v>
      </c>
      <c r="E122" s="221" t="s">
        <v>251</v>
      </c>
      <c r="F122" s="222" t="s">
        <v>252</v>
      </c>
      <c r="G122" s="223" t="s">
        <v>227</v>
      </c>
      <c r="H122" s="224">
        <v>6</v>
      </c>
      <c r="I122" s="225"/>
      <c r="J122" s="226">
        <f>ROUND(I122*H122,2)</f>
        <v>0</v>
      </c>
      <c r="K122" s="222" t="s">
        <v>136</v>
      </c>
      <c r="L122" s="71"/>
      <c r="M122" s="227" t="s">
        <v>21</v>
      </c>
      <c r="N122" s="228" t="s">
        <v>40</v>
      </c>
      <c r="O122" s="46"/>
      <c r="P122" s="229">
        <f>O122*H122</f>
        <v>0</v>
      </c>
      <c r="Q122" s="229">
        <v>0.21734000000000001</v>
      </c>
      <c r="R122" s="229">
        <f>Q122*H122</f>
        <v>1.3040400000000001</v>
      </c>
      <c r="S122" s="229">
        <v>0</v>
      </c>
      <c r="T122" s="230">
        <f>S122*H122</f>
        <v>0</v>
      </c>
      <c r="AR122" s="23" t="s">
        <v>131</v>
      </c>
      <c r="AT122" s="23" t="s">
        <v>132</v>
      </c>
      <c r="AU122" s="23" t="s">
        <v>79</v>
      </c>
      <c r="AY122" s="23" t="s">
        <v>128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23" t="s">
        <v>77</v>
      </c>
      <c r="BK122" s="231">
        <f>ROUND(I122*H122,2)</f>
        <v>0</v>
      </c>
      <c r="BL122" s="23" t="s">
        <v>131</v>
      </c>
      <c r="BM122" s="23" t="s">
        <v>253</v>
      </c>
    </row>
    <row r="123" s="11" customFormat="1">
      <c r="B123" s="238"/>
      <c r="C123" s="239"/>
      <c r="D123" s="232" t="s">
        <v>191</v>
      </c>
      <c r="E123" s="240" t="s">
        <v>21</v>
      </c>
      <c r="F123" s="241" t="s">
        <v>152</v>
      </c>
      <c r="G123" s="239"/>
      <c r="H123" s="242">
        <v>6</v>
      </c>
      <c r="I123" s="243"/>
      <c r="J123" s="239"/>
      <c r="K123" s="239"/>
      <c r="L123" s="244"/>
      <c r="M123" s="245"/>
      <c r="N123" s="246"/>
      <c r="O123" s="246"/>
      <c r="P123" s="246"/>
      <c r="Q123" s="246"/>
      <c r="R123" s="246"/>
      <c r="S123" s="246"/>
      <c r="T123" s="247"/>
      <c r="AT123" s="248" t="s">
        <v>191</v>
      </c>
      <c r="AU123" s="248" t="s">
        <v>79</v>
      </c>
      <c r="AV123" s="11" t="s">
        <v>79</v>
      </c>
      <c r="AW123" s="11" t="s">
        <v>33</v>
      </c>
      <c r="AX123" s="11" t="s">
        <v>77</v>
      </c>
      <c r="AY123" s="248" t="s">
        <v>128</v>
      </c>
    </row>
    <row r="124" s="1" customFormat="1" ht="16.5" customHeight="1">
      <c r="B124" s="45"/>
      <c r="C124" s="260" t="s">
        <v>254</v>
      </c>
      <c r="D124" s="260" t="s">
        <v>235</v>
      </c>
      <c r="E124" s="261" t="s">
        <v>255</v>
      </c>
      <c r="F124" s="262" t="s">
        <v>256</v>
      </c>
      <c r="G124" s="263" t="s">
        <v>227</v>
      </c>
      <c r="H124" s="264">
        <v>6</v>
      </c>
      <c r="I124" s="265"/>
      <c r="J124" s="266">
        <f>ROUND(I124*H124,2)</f>
        <v>0</v>
      </c>
      <c r="K124" s="262" t="s">
        <v>21</v>
      </c>
      <c r="L124" s="267"/>
      <c r="M124" s="268" t="s">
        <v>21</v>
      </c>
      <c r="N124" s="269" t="s">
        <v>40</v>
      </c>
      <c r="O124" s="46"/>
      <c r="P124" s="229">
        <f>O124*H124</f>
        <v>0</v>
      </c>
      <c r="Q124" s="229">
        <v>0.038600000000000002</v>
      </c>
      <c r="R124" s="229">
        <f>Q124*H124</f>
        <v>0.23160000000000003</v>
      </c>
      <c r="S124" s="229">
        <v>0</v>
      </c>
      <c r="T124" s="230">
        <f>S124*H124</f>
        <v>0</v>
      </c>
      <c r="AR124" s="23" t="s">
        <v>157</v>
      </c>
      <c r="AT124" s="23" t="s">
        <v>235</v>
      </c>
      <c r="AU124" s="23" t="s">
        <v>79</v>
      </c>
      <c r="AY124" s="23" t="s">
        <v>128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23" t="s">
        <v>77</v>
      </c>
      <c r="BK124" s="231">
        <f>ROUND(I124*H124,2)</f>
        <v>0</v>
      </c>
      <c r="BL124" s="23" t="s">
        <v>131</v>
      </c>
      <c r="BM124" s="23" t="s">
        <v>257</v>
      </c>
    </row>
    <row r="125" s="10" customFormat="1" ht="29.88" customHeight="1">
      <c r="B125" s="204"/>
      <c r="C125" s="205"/>
      <c r="D125" s="206" t="s">
        <v>68</v>
      </c>
      <c r="E125" s="218" t="s">
        <v>172</v>
      </c>
      <c r="F125" s="218" t="s">
        <v>258</v>
      </c>
      <c r="G125" s="205"/>
      <c r="H125" s="205"/>
      <c r="I125" s="208"/>
      <c r="J125" s="219">
        <f>BK125</f>
        <v>0</v>
      </c>
      <c r="K125" s="205"/>
      <c r="L125" s="210"/>
      <c r="M125" s="211"/>
      <c r="N125" s="212"/>
      <c r="O125" s="212"/>
      <c r="P125" s="213">
        <f>SUM(P126:P217)</f>
        <v>0</v>
      </c>
      <c r="Q125" s="212"/>
      <c r="R125" s="213">
        <f>SUM(R126:R217)</f>
        <v>28.353941000000003</v>
      </c>
      <c r="S125" s="212"/>
      <c r="T125" s="214">
        <f>SUM(T126:T217)</f>
        <v>0</v>
      </c>
      <c r="AR125" s="215" t="s">
        <v>77</v>
      </c>
      <c r="AT125" s="216" t="s">
        <v>68</v>
      </c>
      <c r="AU125" s="216" t="s">
        <v>77</v>
      </c>
      <c r="AY125" s="215" t="s">
        <v>128</v>
      </c>
      <c r="BK125" s="217">
        <f>SUM(BK126:BK217)</f>
        <v>0</v>
      </c>
    </row>
    <row r="126" s="1" customFormat="1" ht="25.5" customHeight="1">
      <c r="B126" s="45"/>
      <c r="C126" s="220" t="s">
        <v>259</v>
      </c>
      <c r="D126" s="220" t="s">
        <v>132</v>
      </c>
      <c r="E126" s="221" t="s">
        <v>260</v>
      </c>
      <c r="F126" s="222" t="s">
        <v>261</v>
      </c>
      <c r="G126" s="223" t="s">
        <v>204</v>
      </c>
      <c r="H126" s="224">
        <v>1705</v>
      </c>
      <c r="I126" s="225"/>
      <c r="J126" s="226">
        <f>ROUND(I126*H126,2)</f>
        <v>0</v>
      </c>
      <c r="K126" s="222" t="s">
        <v>136</v>
      </c>
      <c r="L126" s="71"/>
      <c r="M126" s="227" t="s">
        <v>21</v>
      </c>
      <c r="N126" s="228" t="s">
        <v>40</v>
      </c>
      <c r="O126" s="46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AR126" s="23" t="s">
        <v>131</v>
      </c>
      <c r="AT126" s="23" t="s">
        <v>132</v>
      </c>
      <c r="AU126" s="23" t="s">
        <v>79</v>
      </c>
      <c r="AY126" s="23" t="s">
        <v>128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23" t="s">
        <v>77</v>
      </c>
      <c r="BK126" s="231">
        <f>ROUND(I126*H126,2)</f>
        <v>0</v>
      </c>
      <c r="BL126" s="23" t="s">
        <v>131</v>
      </c>
      <c r="BM126" s="23" t="s">
        <v>262</v>
      </c>
    </row>
    <row r="127" s="11" customFormat="1">
      <c r="B127" s="238"/>
      <c r="C127" s="239"/>
      <c r="D127" s="232" t="s">
        <v>191</v>
      </c>
      <c r="E127" s="240" t="s">
        <v>21</v>
      </c>
      <c r="F127" s="241" t="s">
        <v>263</v>
      </c>
      <c r="G127" s="239"/>
      <c r="H127" s="242">
        <v>82</v>
      </c>
      <c r="I127" s="243"/>
      <c r="J127" s="239"/>
      <c r="K127" s="239"/>
      <c r="L127" s="244"/>
      <c r="M127" s="245"/>
      <c r="N127" s="246"/>
      <c r="O127" s="246"/>
      <c r="P127" s="246"/>
      <c r="Q127" s="246"/>
      <c r="R127" s="246"/>
      <c r="S127" s="246"/>
      <c r="T127" s="247"/>
      <c r="AT127" s="248" t="s">
        <v>191</v>
      </c>
      <c r="AU127" s="248" t="s">
        <v>79</v>
      </c>
      <c r="AV127" s="11" t="s">
        <v>79</v>
      </c>
      <c r="AW127" s="11" t="s">
        <v>33</v>
      </c>
      <c r="AX127" s="11" t="s">
        <v>69</v>
      </c>
      <c r="AY127" s="248" t="s">
        <v>128</v>
      </c>
    </row>
    <row r="128" s="11" customFormat="1">
      <c r="B128" s="238"/>
      <c r="C128" s="239"/>
      <c r="D128" s="232" t="s">
        <v>191</v>
      </c>
      <c r="E128" s="240" t="s">
        <v>21</v>
      </c>
      <c r="F128" s="241" t="s">
        <v>264</v>
      </c>
      <c r="G128" s="239"/>
      <c r="H128" s="242">
        <v>1137</v>
      </c>
      <c r="I128" s="243"/>
      <c r="J128" s="239"/>
      <c r="K128" s="239"/>
      <c r="L128" s="244"/>
      <c r="M128" s="245"/>
      <c r="N128" s="246"/>
      <c r="O128" s="246"/>
      <c r="P128" s="246"/>
      <c r="Q128" s="246"/>
      <c r="R128" s="246"/>
      <c r="S128" s="246"/>
      <c r="T128" s="247"/>
      <c r="AT128" s="248" t="s">
        <v>191</v>
      </c>
      <c r="AU128" s="248" t="s">
        <v>79</v>
      </c>
      <c r="AV128" s="11" t="s">
        <v>79</v>
      </c>
      <c r="AW128" s="11" t="s">
        <v>33</v>
      </c>
      <c r="AX128" s="11" t="s">
        <v>69</v>
      </c>
      <c r="AY128" s="248" t="s">
        <v>128</v>
      </c>
    </row>
    <row r="129" s="11" customFormat="1">
      <c r="B129" s="238"/>
      <c r="C129" s="239"/>
      <c r="D129" s="232" t="s">
        <v>191</v>
      </c>
      <c r="E129" s="240" t="s">
        <v>21</v>
      </c>
      <c r="F129" s="241" t="s">
        <v>265</v>
      </c>
      <c r="G129" s="239"/>
      <c r="H129" s="242">
        <v>416</v>
      </c>
      <c r="I129" s="243"/>
      <c r="J129" s="239"/>
      <c r="K129" s="239"/>
      <c r="L129" s="244"/>
      <c r="M129" s="245"/>
      <c r="N129" s="246"/>
      <c r="O129" s="246"/>
      <c r="P129" s="246"/>
      <c r="Q129" s="246"/>
      <c r="R129" s="246"/>
      <c r="S129" s="246"/>
      <c r="T129" s="247"/>
      <c r="AT129" s="248" t="s">
        <v>191</v>
      </c>
      <c r="AU129" s="248" t="s">
        <v>79</v>
      </c>
      <c r="AV129" s="11" t="s">
        <v>79</v>
      </c>
      <c r="AW129" s="11" t="s">
        <v>33</v>
      </c>
      <c r="AX129" s="11" t="s">
        <v>69</v>
      </c>
      <c r="AY129" s="248" t="s">
        <v>128</v>
      </c>
    </row>
    <row r="130" s="11" customFormat="1">
      <c r="B130" s="238"/>
      <c r="C130" s="239"/>
      <c r="D130" s="232" t="s">
        <v>191</v>
      </c>
      <c r="E130" s="240" t="s">
        <v>21</v>
      </c>
      <c r="F130" s="241" t="s">
        <v>266</v>
      </c>
      <c r="G130" s="239"/>
      <c r="H130" s="242">
        <v>57</v>
      </c>
      <c r="I130" s="243"/>
      <c r="J130" s="239"/>
      <c r="K130" s="239"/>
      <c r="L130" s="244"/>
      <c r="M130" s="245"/>
      <c r="N130" s="246"/>
      <c r="O130" s="246"/>
      <c r="P130" s="246"/>
      <c r="Q130" s="246"/>
      <c r="R130" s="246"/>
      <c r="S130" s="246"/>
      <c r="T130" s="247"/>
      <c r="AT130" s="248" t="s">
        <v>191</v>
      </c>
      <c r="AU130" s="248" t="s">
        <v>79</v>
      </c>
      <c r="AV130" s="11" t="s">
        <v>79</v>
      </c>
      <c r="AW130" s="11" t="s">
        <v>33</v>
      </c>
      <c r="AX130" s="11" t="s">
        <v>69</v>
      </c>
      <c r="AY130" s="248" t="s">
        <v>128</v>
      </c>
    </row>
    <row r="131" s="11" customFormat="1">
      <c r="B131" s="238"/>
      <c r="C131" s="239"/>
      <c r="D131" s="232" t="s">
        <v>191</v>
      </c>
      <c r="E131" s="240" t="s">
        <v>21</v>
      </c>
      <c r="F131" s="241" t="s">
        <v>267</v>
      </c>
      <c r="G131" s="239"/>
      <c r="H131" s="242">
        <v>13</v>
      </c>
      <c r="I131" s="243"/>
      <c r="J131" s="239"/>
      <c r="K131" s="239"/>
      <c r="L131" s="244"/>
      <c r="M131" s="245"/>
      <c r="N131" s="246"/>
      <c r="O131" s="246"/>
      <c r="P131" s="246"/>
      <c r="Q131" s="246"/>
      <c r="R131" s="246"/>
      <c r="S131" s="246"/>
      <c r="T131" s="247"/>
      <c r="AT131" s="248" t="s">
        <v>191</v>
      </c>
      <c r="AU131" s="248" t="s">
        <v>79</v>
      </c>
      <c r="AV131" s="11" t="s">
        <v>79</v>
      </c>
      <c r="AW131" s="11" t="s">
        <v>33</v>
      </c>
      <c r="AX131" s="11" t="s">
        <v>69</v>
      </c>
      <c r="AY131" s="248" t="s">
        <v>128</v>
      </c>
    </row>
    <row r="132" s="12" customFormat="1">
      <c r="B132" s="249"/>
      <c r="C132" s="250"/>
      <c r="D132" s="232" t="s">
        <v>191</v>
      </c>
      <c r="E132" s="251" t="s">
        <v>21</v>
      </c>
      <c r="F132" s="252" t="s">
        <v>194</v>
      </c>
      <c r="G132" s="250"/>
      <c r="H132" s="253">
        <v>1705</v>
      </c>
      <c r="I132" s="254"/>
      <c r="J132" s="250"/>
      <c r="K132" s="250"/>
      <c r="L132" s="255"/>
      <c r="M132" s="256"/>
      <c r="N132" s="257"/>
      <c r="O132" s="257"/>
      <c r="P132" s="257"/>
      <c r="Q132" s="257"/>
      <c r="R132" s="257"/>
      <c r="S132" s="257"/>
      <c r="T132" s="258"/>
      <c r="AT132" s="259" t="s">
        <v>191</v>
      </c>
      <c r="AU132" s="259" t="s">
        <v>79</v>
      </c>
      <c r="AV132" s="12" t="s">
        <v>131</v>
      </c>
      <c r="AW132" s="12" t="s">
        <v>33</v>
      </c>
      <c r="AX132" s="12" t="s">
        <v>77</v>
      </c>
      <c r="AY132" s="259" t="s">
        <v>128</v>
      </c>
    </row>
    <row r="133" s="1" customFormat="1" ht="25.5" customHeight="1">
      <c r="B133" s="45"/>
      <c r="C133" s="220" t="s">
        <v>268</v>
      </c>
      <c r="D133" s="220" t="s">
        <v>132</v>
      </c>
      <c r="E133" s="221" t="s">
        <v>269</v>
      </c>
      <c r="F133" s="222" t="s">
        <v>270</v>
      </c>
      <c r="G133" s="223" t="s">
        <v>204</v>
      </c>
      <c r="H133" s="224">
        <v>152</v>
      </c>
      <c r="I133" s="225"/>
      <c r="J133" s="226">
        <f>ROUND(I133*H133,2)</f>
        <v>0</v>
      </c>
      <c r="K133" s="222" t="s">
        <v>136</v>
      </c>
      <c r="L133" s="71"/>
      <c r="M133" s="227" t="s">
        <v>21</v>
      </c>
      <c r="N133" s="228" t="s">
        <v>40</v>
      </c>
      <c r="O133" s="46"/>
      <c r="P133" s="229">
        <f>O133*H133</f>
        <v>0</v>
      </c>
      <c r="Q133" s="229">
        <v>8.0000000000000007E-05</v>
      </c>
      <c r="R133" s="229">
        <f>Q133*H133</f>
        <v>0.012160000000000001</v>
      </c>
      <c r="S133" s="229">
        <v>0</v>
      </c>
      <c r="T133" s="230">
        <f>S133*H133</f>
        <v>0</v>
      </c>
      <c r="AR133" s="23" t="s">
        <v>131</v>
      </c>
      <c r="AT133" s="23" t="s">
        <v>132</v>
      </c>
      <c r="AU133" s="23" t="s">
        <v>79</v>
      </c>
      <c r="AY133" s="23" t="s">
        <v>128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23" t="s">
        <v>77</v>
      </c>
      <c r="BK133" s="231">
        <f>ROUND(I133*H133,2)</f>
        <v>0</v>
      </c>
      <c r="BL133" s="23" t="s">
        <v>131</v>
      </c>
      <c r="BM133" s="23" t="s">
        <v>271</v>
      </c>
    </row>
    <row r="134" s="11" customFormat="1">
      <c r="B134" s="238"/>
      <c r="C134" s="239"/>
      <c r="D134" s="232" t="s">
        <v>191</v>
      </c>
      <c r="E134" s="240" t="s">
        <v>21</v>
      </c>
      <c r="F134" s="241" t="s">
        <v>263</v>
      </c>
      <c r="G134" s="239"/>
      <c r="H134" s="242">
        <v>82</v>
      </c>
      <c r="I134" s="243"/>
      <c r="J134" s="239"/>
      <c r="K134" s="239"/>
      <c r="L134" s="244"/>
      <c r="M134" s="245"/>
      <c r="N134" s="246"/>
      <c r="O134" s="246"/>
      <c r="P134" s="246"/>
      <c r="Q134" s="246"/>
      <c r="R134" s="246"/>
      <c r="S134" s="246"/>
      <c r="T134" s="247"/>
      <c r="AT134" s="248" t="s">
        <v>191</v>
      </c>
      <c r="AU134" s="248" t="s">
        <v>79</v>
      </c>
      <c r="AV134" s="11" t="s">
        <v>79</v>
      </c>
      <c r="AW134" s="11" t="s">
        <v>33</v>
      </c>
      <c r="AX134" s="11" t="s">
        <v>69</v>
      </c>
      <c r="AY134" s="248" t="s">
        <v>128</v>
      </c>
    </row>
    <row r="135" s="11" customFormat="1">
      <c r="B135" s="238"/>
      <c r="C135" s="239"/>
      <c r="D135" s="232" t="s">
        <v>191</v>
      </c>
      <c r="E135" s="240" t="s">
        <v>21</v>
      </c>
      <c r="F135" s="241" t="s">
        <v>266</v>
      </c>
      <c r="G135" s="239"/>
      <c r="H135" s="242">
        <v>57</v>
      </c>
      <c r="I135" s="243"/>
      <c r="J135" s="239"/>
      <c r="K135" s="239"/>
      <c r="L135" s="244"/>
      <c r="M135" s="245"/>
      <c r="N135" s="246"/>
      <c r="O135" s="246"/>
      <c r="P135" s="246"/>
      <c r="Q135" s="246"/>
      <c r="R135" s="246"/>
      <c r="S135" s="246"/>
      <c r="T135" s="247"/>
      <c r="AT135" s="248" t="s">
        <v>191</v>
      </c>
      <c r="AU135" s="248" t="s">
        <v>79</v>
      </c>
      <c r="AV135" s="11" t="s">
        <v>79</v>
      </c>
      <c r="AW135" s="11" t="s">
        <v>33</v>
      </c>
      <c r="AX135" s="11" t="s">
        <v>69</v>
      </c>
      <c r="AY135" s="248" t="s">
        <v>128</v>
      </c>
    </row>
    <row r="136" s="11" customFormat="1">
      <c r="B136" s="238"/>
      <c r="C136" s="239"/>
      <c r="D136" s="232" t="s">
        <v>191</v>
      </c>
      <c r="E136" s="240" t="s">
        <v>21</v>
      </c>
      <c r="F136" s="241" t="s">
        <v>267</v>
      </c>
      <c r="G136" s="239"/>
      <c r="H136" s="242">
        <v>13</v>
      </c>
      <c r="I136" s="243"/>
      <c r="J136" s="239"/>
      <c r="K136" s="239"/>
      <c r="L136" s="244"/>
      <c r="M136" s="245"/>
      <c r="N136" s="246"/>
      <c r="O136" s="246"/>
      <c r="P136" s="246"/>
      <c r="Q136" s="246"/>
      <c r="R136" s="246"/>
      <c r="S136" s="246"/>
      <c r="T136" s="247"/>
      <c r="AT136" s="248" t="s">
        <v>191</v>
      </c>
      <c r="AU136" s="248" t="s">
        <v>79</v>
      </c>
      <c r="AV136" s="11" t="s">
        <v>79</v>
      </c>
      <c r="AW136" s="11" t="s">
        <v>33</v>
      </c>
      <c r="AX136" s="11" t="s">
        <v>69</v>
      </c>
      <c r="AY136" s="248" t="s">
        <v>128</v>
      </c>
    </row>
    <row r="137" s="12" customFormat="1">
      <c r="B137" s="249"/>
      <c r="C137" s="250"/>
      <c r="D137" s="232" t="s">
        <v>191</v>
      </c>
      <c r="E137" s="251" t="s">
        <v>21</v>
      </c>
      <c r="F137" s="252" t="s">
        <v>194</v>
      </c>
      <c r="G137" s="250"/>
      <c r="H137" s="253">
        <v>152</v>
      </c>
      <c r="I137" s="254"/>
      <c r="J137" s="250"/>
      <c r="K137" s="250"/>
      <c r="L137" s="255"/>
      <c r="M137" s="256"/>
      <c r="N137" s="257"/>
      <c r="O137" s="257"/>
      <c r="P137" s="257"/>
      <c r="Q137" s="257"/>
      <c r="R137" s="257"/>
      <c r="S137" s="257"/>
      <c r="T137" s="258"/>
      <c r="AT137" s="259" t="s">
        <v>191</v>
      </c>
      <c r="AU137" s="259" t="s">
        <v>79</v>
      </c>
      <c r="AV137" s="12" t="s">
        <v>131</v>
      </c>
      <c r="AW137" s="12" t="s">
        <v>33</v>
      </c>
      <c r="AX137" s="12" t="s">
        <v>77</v>
      </c>
      <c r="AY137" s="259" t="s">
        <v>128</v>
      </c>
    </row>
    <row r="138" s="1" customFormat="1" ht="25.5" customHeight="1">
      <c r="B138" s="45"/>
      <c r="C138" s="220" t="s">
        <v>272</v>
      </c>
      <c r="D138" s="220" t="s">
        <v>132</v>
      </c>
      <c r="E138" s="221" t="s">
        <v>273</v>
      </c>
      <c r="F138" s="222" t="s">
        <v>274</v>
      </c>
      <c r="G138" s="223" t="s">
        <v>204</v>
      </c>
      <c r="H138" s="224">
        <v>152</v>
      </c>
      <c r="I138" s="225"/>
      <c r="J138" s="226">
        <f>ROUND(I138*H138,2)</f>
        <v>0</v>
      </c>
      <c r="K138" s="222" t="s">
        <v>136</v>
      </c>
      <c r="L138" s="71"/>
      <c r="M138" s="227" t="s">
        <v>21</v>
      </c>
      <c r="N138" s="228" t="s">
        <v>40</v>
      </c>
      <c r="O138" s="46"/>
      <c r="P138" s="229">
        <f>O138*H138</f>
        <v>0</v>
      </c>
      <c r="Q138" s="229">
        <v>0.00033</v>
      </c>
      <c r="R138" s="229">
        <f>Q138*H138</f>
        <v>0.050159999999999996</v>
      </c>
      <c r="S138" s="229">
        <v>0</v>
      </c>
      <c r="T138" s="230">
        <f>S138*H138</f>
        <v>0</v>
      </c>
      <c r="AR138" s="23" t="s">
        <v>131</v>
      </c>
      <c r="AT138" s="23" t="s">
        <v>132</v>
      </c>
      <c r="AU138" s="23" t="s">
        <v>79</v>
      </c>
      <c r="AY138" s="23" t="s">
        <v>128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23" t="s">
        <v>77</v>
      </c>
      <c r="BK138" s="231">
        <f>ROUND(I138*H138,2)</f>
        <v>0</v>
      </c>
      <c r="BL138" s="23" t="s">
        <v>131</v>
      </c>
      <c r="BM138" s="23" t="s">
        <v>275</v>
      </c>
    </row>
    <row r="139" s="11" customFormat="1">
      <c r="B139" s="238"/>
      <c r="C139" s="239"/>
      <c r="D139" s="232" t="s">
        <v>191</v>
      </c>
      <c r="E139" s="240" t="s">
        <v>21</v>
      </c>
      <c r="F139" s="241" t="s">
        <v>263</v>
      </c>
      <c r="G139" s="239"/>
      <c r="H139" s="242">
        <v>82</v>
      </c>
      <c r="I139" s="243"/>
      <c r="J139" s="239"/>
      <c r="K139" s="239"/>
      <c r="L139" s="244"/>
      <c r="M139" s="245"/>
      <c r="N139" s="246"/>
      <c r="O139" s="246"/>
      <c r="P139" s="246"/>
      <c r="Q139" s="246"/>
      <c r="R139" s="246"/>
      <c r="S139" s="246"/>
      <c r="T139" s="247"/>
      <c r="AT139" s="248" t="s">
        <v>191</v>
      </c>
      <c r="AU139" s="248" t="s">
        <v>79</v>
      </c>
      <c r="AV139" s="11" t="s">
        <v>79</v>
      </c>
      <c r="AW139" s="11" t="s">
        <v>33</v>
      </c>
      <c r="AX139" s="11" t="s">
        <v>69</v>
      </c>
      <c r="AY139" s="248" t="s">
        <v>128</v>
      </c>
    </row>
    <row r="140" s="11" customFormat="1">
      <c r="B140" s="238"/>
      <c r="C140" s="239"/>
      <c r="D140" s="232" t="s">
        <v>191</v>
      </c>
      <c r="E140" s="240" t="s">
        <v>21</v>
      </c>
      <c r="F140" s="241" t="s">
        <v>266</v>
      </c>
      <c r="G140" s="239"/>
      <c r="H140" s="242">
        <v>57</v>
      </c>
      <c r="I140" s="243"/>
      <c r="J140" s="239"/>
      <c r="K140" s="239"/>
      <c r="L140" s="244"/>
      <c r="M140" s="245"/>
      <c r="N140" s="246"/>
      <c r="O140" s="246"/>
      <c r="P140" s="246"/>
      <c r="Q140" s="246"/>
      <c r="R140" s="246"/>
      <c r="S140" s="246"/>
      <c r="T140" s="247"/>
      <c r="AT140" s="248" t="s">
        <v>191</v>
      </c>
      <c r="AU140" s="248" t="s">
        <v>79</v>
      </c>
      <c r="AV140" s="11" t="s">
        <v>79</v>
      </c>
      <c r="AW140" s="11" t="s">
        <v>33</v>
      </c>
      <c r="AX140" s="11" t="s">
        <v>69</v>
      </c>
      <c r="AY140" s="248" t="s">
        <v>128</v>
      </c>
    </row>
    <row r="141" s="11" customFormat="1">
      <c r="B141" s="238"/>
      <c r="C141" s="239"/>
      <c r="D141" s="232" t="s">
        <v>191</v>
      </c>
      <c r="E141" s="240" t="s">
        <v>21</v>
      </c>
      <c r="F141" s="241" t="s">
        <v>267</v>
      </c>
      <c r="G141" s="239"/>
      <c r="H141" s="242">
        <v>13</v>
      </c>
      <c r="I141" s="243"/>
      <c r="J141" s="239"/>
      <c r="K141" s="239"/>
      <c r="L141" s="244"/>
      <c r="M141" s="245"/>
      <c r="N141" s="246"/>
      <c r="O141" s="246"/>
      <c r="P141" s="246"/>
      <c r="Q141" s="246"/>
      <c r="R141" s="246"/>
      <c r="S141" s="246"/>
      <c r="T141" s="247"/>
      <c r="AT141" s="248" t="s">
        <v>191</v>
      </c>
      <c r="AU141" s="248" t="s">
        <v>79</v>
      </c>
      <c r="AV141" s="11" t="s">
        <v>79</v>
      </c>
      <c r="AW141" s="11" t="s">
        <v>33</v>
      </c>
      <c r="AX141" s="11" t="s">
        <v>69</v>
      </c>
      <c r="AY141" s="248" t="s">
        <v>128</v>
      </c>
    </row>
    <row r="142" s="12" customFormat="1">
      <c r="B142" s="249"/>
      <c r="C142" s="250"/>
      <c r="D142" s="232" t="s">
        <v>191</v>
      </c>
      <c r="E142" s="251" t="s">
        <v>21</v>
      </c>
      <c r="F142" s="252" t="s">
        <v>194</v>
      </c>
      <c r="G142" s="250"/>
      <c r="H142" s="253">
        <v>152</v>
      </c>
      <c r="I142" s="254"/>
      <c r="J142" s="250"/>
      <c r="K142" s="250"/>
      <c r="L142" s="255"/>
      <c r="M142" s="256"/>
      <c r="N142" s="257"/>
      <c r="O142" s="257"/>
      <c r="P142" s="257"/>
      <c r="Q142" s="257"/>
      <c r="R142" s="257"/>
      <c r="S142" s="257"/>
      <c r="T142" s="258"/>
      <c r="AT142" s="259" t="s">
        <v>191</v>
      </c>
      <c r="AU142" s="259" t="s">
        <v>79</v>
      </c>
      <c r="AV142" s="12" t="s">
        <v>131</v>
      </c>
      <c r="AW142" s="12" t="s">
        <v>33</v>
      </c>
      <c r="AX142" s="12" t="s">
        <v>77</v>
      </c>
      <c r="AY142" s="259" t="s">
        <v>128</v>
      </c>
    </row>
    <row r="143" s="1" customFormat="1" ht="25.5" customHeight="1">
      <c r="B143" s="45"/>
      <c r="C143" s="220" t="s">
        <v>276</v>
      </c>
      <c r="D143" s="220" t="s">
        <v>132</v>
      </c>
      <c r="E143" s="221" t="s">
        <v>277</v>
      </c>
      <c r="F143" s="222" t="s">
        <v>278</v>
      </c>
      <c r="G143" s="223" t="s">
        <v>204</v>
      </c>
      <c r="H143" s="224">
        <v>1553</v>
      </c>
      <c r="I143" s="225"/>
      <c r="J143" s="226">
        <f>ROUND(I143*H143,2)</f>
        <v>0</v>
      </c>
      <c r="K143" s="222" t="s">
        <v>136</v>
      </c>
      <c r="L143" s="71"/>
      <c r="M143" s="227" t="s">
        <v>21</v>
      </c>
      <c r="N143" s="228" t="s">
        <v>40</v>
      </c>
      <c r="O143" s="46"/>
      <c r="P143" s="229">
        <f>O143*H143</f>
        <v>0</v>
      </c>
      <c r="Q143" s="229">
        <v>3.0000000000000001E-05</v>
      </c>
      <c r="R143" s="229">
        <f>Q143*H143</f>
        <v>0.046589999999999999</v>
      </c>
      <c r="S143" s="229">
        <v>0</v>
      </c>
      <c r="T143" s="230">
        <f>S143*H143</f>
        <v>0</v>
      </c>
      <c r="AR143" s="23" t="s">
        <v>131</v>
      </c>
      <c r="AT143" s="23" t="s">
        <v>132</v>
      </c>
      <c r="AU143" s="23" t="s">
        <v>79</v>
      </c>
      <c r="AY143" s="23" t="s">
        <v>128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23" t="s">
        <v>77</v>
      </c>
      <c r="BK143" s="231">
        <f>ROUND(I143*H143,2)</f>
        <v>0</v>
      </c>
      <c r="BL143" s="23" t="s">
        <v>131</v>
      </c>
      <c r="BM143" s="23" t="s">
        <v>279</v>
      </c>
    </row>
    <row r="144" s="11" customFormat="1">
      <c r="B144" s="238"/>
      <c r="C144" s="239"/>
      <c r="D144" s="232" t="s">
        <v>191</v>
      </c>
      <c r="E144" s="240" t="s">
        <v>21</v>
      </c>
      <c r="F144" s="241" t="s">
        <v>264</v>
      </c>
      <c r="G144" s="239"/>
      <c r="H144" s="242">
        <v>1137</v>
      </c>
      <c r="I144" s="243"/>
      <c r="J144" s="239"/>
      <c r="K144" s="239"/>
      <c r="L144" s="244"/>
      <c r="M144" s="245"/>
      <c r="N144" s="246"/>
      <c r="O144" s="246"/>
      <c r="P144" s="246"/>
      <c r="Q144" s="246"/>
      <c r="R144" s="246"/>
      <c r="S144" s="246"/>
      <c r="T144" s="247"/>
      <c r="AT144" s="248" t="s">
        <v>191</v>
      </c>
      <c r="AU144" s="248" t="s">
        <v>79</v>
      </c>
      <c r="AV144" s="11" t="s">
        <v>79</v>
      </c>
      <c r="AW144" s="11" t="s">
        <v>33</v>
      </c>
      <c r="AX144" s="11" t="s">
        <v>69</v>
      </c>
      <c r="AY144" s="248" t="s">
        <v>128</v>
      </c>
    </row>
    <row r="145" s="11" customFormat="1">
      <c r="B145" s="238"/>
      <c r="C145" s="239"/>
      <c r="D145" s="232" t="s">
        <v>191</v>
      </c>
      <c r="E145" s="240" t="s">
        <v>21</v>
      </c>
      <c r="F145" s="241" t="s">
        <v>265</v>
      </c>
      <c r="G145" s="239"/>
      <c r="H145" s="242">
        <v>416</v>
      </c>
      <c r="I145" s="243"/>
      <c r="J145" s="239"/>
      <c r="K145" s="239"/>
      <c r="L145" s="244"/>
      <c r="M145" s="245"/>
      <c r="N145" s="246"/>
      <c r="O145" s="246"/>
      <c r="P145" s="246"/>
      <c r="Q145" s="246"/>
      <c r="R145" s="246"/>
      <c r="S145" s="246"/>
      <c r="T145" s="247"/>
      <c r="AT145" s="248" t="s">
        <v>191</v>
      </c>
      <c r="AU145" s="248" t="s">
        <v>79</v>
      </c>
      <c r="AV145" s="11" t="s">
        <v>79</v>
      </c>
      <c r="AW145" s="11" t="s">
        <v>33</v>
      </c>
      <c r="AX145" s="11" t="s">
        <v>69</v>
      </c>
      <c r="AY145" s="248" t="s">
        <v>128</v>
      </c>
    </row>
    <row r="146" s="12" customFormat="1">
      <c r="B146" s="249"/>
      <c r="C146" s="250"/>
      <c r="D146" s="232" t="s">
        <v>191</v>
      </c>
      <c r="E146" s="251" t="s">
        <v>21</v>
      </c>
      <c r="F146" s="252" t="s">
        <v>194</v>
      </c>
      <c r="G146" s="250"/>
      <c r="H146" s="253">
        <v>1553</v>
      </c>
      <c r="I146" s="254"/>
      <c r="J146" s="250"/>
      <c r="K146" s="250"/>
      <c r="L146" s="255"/>
      <c r="M146" s="256"/>
      <c r="N146" s="257"/>
      <c r="O146" s="257"/>
      <c r="P146" s="257"/>
      <c r="Q146" s="257"/>
      <c r="R146" s="257"/>
      <c r="S146" s="257"/>
      <c r="T146" s="258"/>
      <c r="AT146" s="259" t="s">
        <v>191</v>
      </c>
      <c r="AU146" s="259" t="s">
        <v>79</v>
      </c>
      <c r="AV146" s="12" t="s">
        <v>131</v>
      </c>
      <c r="AW146" s="12" t="s">
        <v>33</v>
      </c>
      <c r="AX146" s="12" t="s">
        <v>77</v>
      </c>
      <c r="AY146" s="259" t="s">
        <v>128</v>
      </c>
    </row>
    <row r="147" s="1" customFormat="1" ht="25.5" customHeight="1">
      <c r="B147" s="45"/>
      <c r="C147" s="220" t="s">
        <v>9</v>
      </c>
      <c r="D147" s="220" t="s">
        <v>132</v>
      </c>
      <c r="E147" s="221" t="s">
        <v>280</v>
      </c>
      <c r="F147" s="222" t="s">
        <v>281</v>
      </c>
      <c r="G147" s="223" t="s">
        <v>204</v>
      </c>
      <c r="H147" s="224">
        <v>1553</v>
      </c>
      <c r="I147" s="225"/>
      <c r="J147" s="226">
        <f>ROUND(I147*H147,2)</f>
        <v>0</v>
      </c>
      <c r="K147" s="222" t="s">
        <v>136</v>
      </c>
      <c r="L147" s="71"/>
      <c r="M147" s="227" t="s">
        <v>21</v>
      </c>
      <c r="N147" s="228" t="s">
        <v>40</v>
      </c>
      <c r="O147" s="46"/>
      <c r="P147" s="229">
        <f>O147*H147</f>
        <v>0</v>
      </c>
      <c r="Q147" s="229">
        <v>0.00011</v>
      </c>
      <c r="R147" s="229">
        <f>Q147*H147</f>
        <v>0.17083000000000001</v>
      </c>
      <c r="S147" s="229">
        <v>0</v>
      </c>
      <c r="T147" s="230">
        <f>S147*H147</f>
        <v>0</v>
      </c>
      <c r="AR147" s="23" t="s">
        <v>131</v>
      </c>
      <c r="AT147" s="23" t="s">
        <v>132</v>
      </c>
      <c r="AU147" s="23" t="s">
        <v>79</v>
      </c>
      <c r="AY147" s="23" t="s">
        <v>128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23" t="s">
        <v>77</v>
      </c>
      <c r="BK147" s="231">
        <f>ROUND(I147*H147,2)</f>
        <v>0</v>
      </c>
      <c r="BL147" s="23" t="s">
        <v>131</v>
      </c>
      <c r="BM147" s="23" t="s">
        <v>282</v>
      </c>
    </row>
    <row r="148" s="11" customFormat="1">
      <c r="B148" s="238"/>
      <c r="C148" s="239"/>
      <c r="D148" s="232" t="s">
        <v>191</v>
      </c>
      <c r="E148" s="240" t="s">
        <v>21</v>
      </c>
      <c r="F148" s="241" t="s">
        <v>264</v>
      </c>
      <c r="G148" s="239"/>
      <c r="H148" s="242">
        <v>1137</v>
      </c>
      <c r="I148" s="243"/>
      <c r="J148" s="239"/>
      <c r="K148" s="239"/>
      <c r="L148" s="244"/>
      <c r="M148" s="245"/>
      <c r="N148" s="246"/>
      <c r="O148" s="246"/>
      <c r="P148" s="246"/>
      <c r="Q148" s="246"/>
      <c r="R148" s="246"/>
      <c r="S148" s="246"/>
      <c r="T148" s="247"/>
      <c r="AT148" s="248" t="s">
        <v>191</v>
      </c>
      <c r="AU148" s="248" t="s">
        <v>79</v>
      </c>
      <c r="AV148" s="11" t="s">
        <v>79</v>
      </c>
      <c r="AW148" s="11" t="s">
        <v>33</v>
      </c>
      <c r="AX148" s="11" t="s">
        <v>69</v>
      </c>
      <c r="AY148" s="248" t="s">
        <v>128</v>
      </c>
    </row>
    <row r="149" s="11" customFormat="1">
      <c r="B149" s="238"/>
      <c r="C149" s="239"/>
      <c r="D149" s="232" t="s">
        <v>191</v>
      </c>
      <c r="E149" s="240" t="s">
        <v>21</v>
      </c>
      <c r="F149" s="241" t="s">
        <v>265</v>
      </c>
      <c r="G149" s="239"/>
      <c r="H149" s="242">
        <v>416</v>
      </c>
      <c r="I149" s="243"/>
      <c r="J149" s="239"/>
      <c r="K149" s="239"/>
      <c r="L149" s="244"/>
      <c r="M149" s="245"/>
      <c r="N149" s="246"/>
      <c r="O149" s="246"/>
      <c r="P149" s="246"/>
      <c r="Q149" s="246"/>
      <c r="R149" s="246"/>
      <c r="S149" s="246"/>
      <c r="T149" s="247"/>
      <c r="AT149" s="248" t="s">
        <v>191</v>
      </c>
      <c r="AU149" s="248" t="s">
        <v>79</v>
      </c>
      <c r="AV149" s="11" t="s">
        <v>79</v>
      </c>
      <c r="AW149" s="11" t="s">
        <v>33</v>
      </c>
      <c r="AX149" s="11" t="s">
        <v>69</v>
      </c>
      <c r="AY149" s="248" t="s">
        <v>128</v>
      </c>
    </row>
    <row r="150" s="12" customFormat="1">
      <c r="B150" s="249"/>
      <c r="C150" s="250"/>
      <c r="D150" s="232" t="s">
        <v>191</v>
      </c>
      <c r="E150" s="251" t="s">
        <v>21</v>
      </c>
      <c r="F150" s="252" t="s">
        <v>194</v>
      </c>
      <c r="G150" s="250"/>
      <c r="H150" s="253">
        <v>1553</v>
      </c>
      <c r="I150" s="254"/>
      <c r="J150" s="250"/>
      <c r="K150" s="250"/>
      <c r="L150" s="255"/>
      <c r="M150" s="256"/>
      <c r="N150" s="257"/>
      <c r="O150" s="257"/>
      <c r="P150" s="257"/>
      <c r="Q150" s="257"/>
      <c r="R150" s="257"/>
      <c r="S150" s="257"/>
      <c r="T150" s="258"/>
      <c r="AT150" s="259" t="s">
        <v>191</v>
      </c>
      <c r="AU150" s="259" t="s">
        <v>79</v>
      </c>
      <c r="AV150" s="12" t="s">
        <v>131</v>
      </c>
      <c r="AW150" s="12" t="s">
        <v>33</v>
      </c>
      <c r="AX150" s="12" t="s">
        <v>77</v>
      </c>
      <c r="AY150" s="259" t="s">
        <v>128</v>
      </c>
    </row>
    <row r="151" s="1" customFormat="1" ht="25.5" customHeight="1">
      <c r="B151" s="45"/>
      <c r="C151" s="220" t="s">
        <v>283</v>
      </c>
      <c r="D151" s="220" t="s">
        <v>132</v>
      </c>
      <c r="E151" s="221" t="s">
        <v>284</v>
      </c>
      <c r="F151" s="222" t="s">
        <v>285</v>
      </c>
      <c r="G151" s="223" t="s">
        <v>204</v>
      </c>
      <c r="H151" s="224">
        <v>83</v>
      </c>
      <c r="I151" s="225"/>
      <c r="J151" s="226">
        <f>ROUND(I151*H151,2)</f>
        <v>0</v>
      </c>
      <c r="K151" s="222" t="s">
        <v>136</v>
      </c>
      <c r="L151" s="71"/>
      <c r="M151" s="227" t="s">
        <v>21</v>
      </c>
      <c r="N151" s="228" t="s">
        <v>40</v>
      </c>
      <c r="O151" s="46"/>
      <c r="P151" s="229">
        <f>O151*H151</f>
        <v>0</v>
      </c>
      <c r="Q151" s="229">
        <v>0.00014999999999999999</v>
      </c>
      <c r="R151" s="229">
        <f>Q151*H151</f>
        <v>0.012449999999999999</v>
      </c>
      <c r="S151" s="229">
        <v>0</v>
      </c>
      <c r="T151" s="230">
        <f>S151*H151</f>
        <v>0</v>
      </c>
      <c r="AR151" s="23" t="s">
        <v>131</v>
      </c>
      <c r="AT151" s="23" t="s">
        <v>132</v>
      </c>
      <c r="AU151" s="23" t="s">
        <v>79</v>
      </c>
      <c r="AY151" s="23" t="s">
        <v>128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23" t="s">
        <v>77</v>
      </c>
      <c r="BK151" s="231">
        <f>ROUND(I151*H151,2)</f>
        <v>0</v>
      </c>
      <c r="BL151" s="23" t="s">
        <v>131</v>
      </c>
      <c r="BM151" s="23" t="s">
        <v>286</v>
      </c>
    </row>
    <row r="152" s="11" customFormat="1">
      <c r="B152" s="238"/>
      <c r="C152" s="239"/>
      <c r="D152" s="232" t="s">
        <v>191</v>
      </c>
      <c r="E152" s="240" t="s">
        <v>21</v>
      </c>
      <c r="F152" s="241" t="s">
        <v>266</v>
      </c>
      <c r="G152" s="239"/>
      <c r="H152" s="242">
        <v>57</v>
      </c>
      <c r="I152" s="243"/>
      <c r="J152" s="239"/>
      <c r="K152" s="239"/>
      <c r="L152" s="244"/>
      <c r="M152" s="245"/>
      <c r="N152" s="246"/>
      <c r="O152" s="246"/>
      <c r="P152" s="246"/>
      <c r="Q152" s="246"/>
      <c r="R152" s="246"/>
      <c r="S152" s="246"/>
      <c r="T152" s="247"/>
      <c r="AT152" s="248" t="s">
        <v>191</v>
      </c>
      <c r="AU152" s="248" t="s">
        <v>79</v>
      </c>
      <c r="AV152" s="11" t="s">
        <v>79</v>
      </c>
      <c r="AW152" s="11" t="s">
        <v>33</v>
      </c>
      <c r="AX152" s="11" t="s">
        <v>69</v>
      </c>
      <c r="AY152" s="248" t="s">
        <v>128</v>
      </c>
    </row>
    <row r="153" s="11" customFormat="1">
      <c r="B153" s="238"/>
      <c r="C153" s="239"/>
      <c r="D153" s="232" t="s">
        <v>191</v>
      </c>
      <c r="E153" s="240" t="s">
        <v>21</v>
      </c>
      <c r="F153" s="241" t="s">
        <v>287</v>
      </c>
      <c r="G153" s="239"/>
      <c r="H153" s="242">
        <v>26</v>
      </c>
      <c r="I153" s="243"/>
      <c r="J153" s="239"/>
      <c r="K153" s="239"/>
      <c r="L153" s="244"/>
      <c r="M153" s="245"/>
      <c r="N153" s="246"/>
      <c r="O153" s="246"/>
      <c r="P153" s="246"/>
      <c r="Q153" s="246"/>
      <c r="R153" s="246"/>
      <c r="S153" s="246"/>
      <c r="T153" s="247"/>
      <c r="AT153" s="248" t="s">
        <v>191</v>
      </c>
      <c r="AU153" s="248" t="s">
        <v>79</v>
      </c>
      <c r="AV153" s="11" t="s">
        <v>79</v>
      </c>
      <c r="AW153" s="11" t="s">
        <v>33</v>
      </c>
      <c r="AX153" s="11" t="s">
        <v>69</v>
      </c>
      <c r="AY153" s="248" t="s">
        <v>128</v>
      </c>
    </row>
    <row r="154" s="12" customFormat="1">
      <c r="B154" s="249"/>
      <c r="C154" s="250"/>
      <c r="D154" s="232" t="s">
        <v>191</v>
      </c>
      <c r="E154" s="251" t="s">
        <v>21</v>
      </c>
      <c r="F154" s="252" t="s">
        <v>194</v>
      </c>
      <c r="G154" s="250"/>
      <c r="H154" s="253">
        <v>83</v>
      </c>
      <c r="I154" s="254"/>
      <c r="J154" s="250"/>
      <c r="K154" s="250"/>
      <c r="L154" s="255"/>
      <c r="M154" s="256"/>
      <c r="N154" s="257"/>
      <c r="O154" s="257"/>
      <c r="P154" s="257"/>
      <c r="Q154" s="257"/>
      <c r="R154" s="257"/>
      <c r="S154" s="257"/>
      <c r="T154" s="258"/>
      <c r="AT154" s="259" t="s">
        <v>191</v>
      </c>
      <c r="AU154" s="259" t="s">
        <v>79</v>
      </c>
      <c r="AV154" s="12" t="s">
        <v>131</v>
      </c>
      <c r="AW154" s="12" t="s">
        <v>33</v>
      </c>
      <c r="AX154" s="12" t="s">
        <v>77</v>
      </c>
      <c r="AY154" s="259" t="s">
        <v>128</v>
      </c>
    </row>
    <row r="155" s="1" customFormat="1" ht="25.5" customHeight="1">
      <c r="B155" s="45"/>
      <c r="C155" s="220" t="s">
        <v>288</v>
      </c>
      <c r="D155" s="220" t="s">
        <v>132</v>
      </c>
      <c r="E155" s="221" t="s">
        <v>289</v>
      </c>
      <c r="F155" s="222" t="s">
        <v>290</v>
      </c>
      <c r="G155" s="223" t="s">
        <v>204</v>
      </c>
      <c r="H155" s="224">
        <v>83</v>
      </c>
      <c r="I155" s="225"/>
      <c r="J155" s="226">
        <f>ROUND(I155*H155,2)</f>
        <v>0</v>
      </c>
      <c r="K155" s="222" t="s">
        <v>136</v>
      </c>
      <c r="L155" s="71"/>
      <c r="M155" s="227" t="s">
        <v>21</v>
      </c>
      <c r="N155" s="228" t="s">
        <v>40</v>
      </c>
      <c r="O155" s="46"/>
      <c r="P155" s="229">
        <f>O155*H155</f>
        <v>0</v>
      </c>
      <c r="Q155" s="229">
        <v>0.00064999999999999997</v>
      </c>
      <c r="R155" s="229">
        <f>Q155*H155</f>
        <v>0.053949999999999998</v>
      </c>
      <c r="S155" s="229">
        <v>0</v>
      </c>
      <c r="T155" s="230">
        <f>S155*H155</f>
        <v>0</v>
      </c>
      <c r="AR155" s="23" t="s">
        <v>131</v>
      </c>
      <c r="AT155" s="23" t="s">
        <v>132</v>
      </c>
      <c r="AU155" s="23" t="s">
        <v>79</v>
      </c>
      <c r="AY155" s="23" t="s">
        <v>128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23" t="s">
        <v>77</v>
      </c>
      <c r="BK155" s="231">
        <f>ROUND(I155*H155,2)</f>
        <v>0</v>
      </c>
      <c r="BL155" s="23" t="s">
        <v>131</v>
      </c>
      <c r="BM155" s="23" t="s">
        <v>291</v>
      </c>
    </row>
    <row r="156" s="11" customFormat="1">
      <c r="B156" s="238"/>
      <c r="C156" s="239"/>
      <c r="D156" s="232" t="s">
        <v>191</v>
      </c>
      <c r="E156" s="240" t="s">
        <v>21</v>
      </c>
      <c r="F156" s="241" t="s">
        <v>266</v>
      </c>
      <c r="G156" s="239"/>
      <c r="H156" s="242">
        <v>57</v>
      </c>
      <c r="I156" s="243"/>
      <c r="J156" s="239"/>
      <c r="K156" s="239"/>
      <c r="L156" s="244"/>
      <c r="M156" s="245"/>
      <c r="N156" s="246"/>
      <c r="O156" s="246"/>
      <c r="P156" s="246"/>
      <c r="Q156" s="246"/>
      <c r="R156" s="246"/>
      <c r="S156" s="246"/>
      <c r="T156" s="247"/>
      <c r="AT156" s="248" t="s">
        <v>191</v>
      </c>
      <c r="AU156" s="248" t="s">
        <v>79</v>
      </c>
      <c r="AV156" s="11" t="s">
        <v>79</v>
      </c>
      <c r="AW156" s="11" t="s">
        <v>33</v>
      </c>
      <c r="AX156" s="11" t="s">
        <v>69</v>
      </c>
      <c r="AY156" s="248" t="s">
        <v>128</v>
      </c>
    </row>
    <row r="157" s="11" customFormat="1">
      <c r="B157" s="238"/>
      <c r="C157" s="239"/>
      <c r="D157" s="232" t="s">
        <v>191</v>
      </c>
      <c r="E157" s="240" t="s">
        <v>21</v>
      </c>
      <c r="F157" s="241" t="s">
        <v>287</v>
      </c>
      <c r="G157" s="239"/>
      <c r="H157" s="242">
        <v>26</v>
      </c>
      <c r="I157" s="243"/>
      <c r="J157" s="239"/>
      <c r="K157" s="239"/>
      <c r="L157" s="244"/>
      <c r="M157" s="245"/>
      <c r="N157" s="246"/>
      <c r="O157" s="246"/>
      <c r="P157" s="246"/>
      <c r="Q157" s="246"/>
      <c r="R157" s="246"/>
      <c r="S157" s="246"/>
      <c r="T157" s="247"/>
      <c r="AT157" s="248" t="s">
        <v>191</v>
      </c>
      <c r="AU157" s="248" t="s">
        <v>79</v>
      </c>
      <c r="AV157" s="11" t="s">
        <v>79</v>
      </c>
      <c r="AW157" s="11" t="s">
        <v>33</v>
      </c>
      <c r="AX157" s="11" t="s">
        <v>69</v>
      </c>
      <c r="AY157" s="248" t="s">
        <v>128</v>
      </c>
    </row>
    <row r="158" s="12" customFormat="1">
      <c r="B158" s="249"/>
      <c r="C158" s="250"/>
      <c r="D158" s="232" t="s">
        <v>191</v>
      </c>
      <c r="E158" s="251" t="s">
        <v>21</v>
      </c>
      <c r="F158" s="252" t="s">
        <v>194</v>
      </c>
      <c r="G158" s="250"/>
      <c r="H158" s="253">
        <v>83</v>
      </c>
      <c r="I158" s="254"/>
      <c r="J158" s="250"/>
      <c r="K158" s="250"/>
      <c r="L158" s="255"/>
      <c r="M158" s="256"/>
      <c r="N158" s="257"/>
      <c r="O158" s="257"/>
      <c r="P158" s="257"/>
      <c r="Q158" s="257"/>
      <c r="R158" s="257"/>
      <c r="S158" s="257"/>
      <c r="T158" s="258"/>
      <c r="AT158" s="259" t="s">
        <v>191</v>
      </c>
      <c r="AU158" s="259" t="s">
        <v>79</v>
      </c>
      <c r="AV158" s="12" t="s">
        <v>131</v>
      </c>
      <c r="AW158" s="12" t="s">
        <v>33</v>
      </c>
      <c r="AX158" s="12" t="s">
        <v>77</v>
      </c>
      <c r="AY158" s="259" t="s">
        <v>128</v>
      </c>
    </row>
    <row r="159" s="1" customFormat="1" ht="25.5" customHeight="1">
      <c r="B159" s="45"/>
      <c r="C159" s="220" t="s">
        <v>292</v>
      </c>
      <c r="D159" s="220" t="s">
        <v>132</v>
      </c>
      <c r="E159" s="221" t="s">
        <v>293</v>
      </c>
      <c r="F159" s="222" t="s">
        <v>294</v>
      </c>
      <c r="G159" s="223" t="s">
        <v>189</v>
      </c>
      <c r="H159" s="224">
        <v>179</v>
      </c>
      <c r="I159" s="225"/>
      <c r="J159" s="226">
        <f>ROUND(I159*H159,2)</f>
        <v>0</v>
      </c>
      <c r="K159" s="222" t="s">
        <v>136</v>
      </c>
      <c r="L159" s="71"/>
      <c r="M159" s="227" t="s">
        <v>21</v>
      </c>
      <c r="N159" s="228" t="s">
        <v>40</v>
      </c>
      <c r="O159" s="46"/>
      <c r="P159" s="229">
        <f>O159*H159</f>
        <v>0</v>
      </c>
      <c r="Q159" s="229">
        <v>1.0000000000000001E-05</v>
      </c>
      <c r="R159" s="229">
        <f>Q159*H159</f>
        <v>0.0017900000000000001</v>
      </c>
      <c r="S159" s="229">
        <v>0</v>
      </c>
      <c r="T159" s="230">
        <f>S159*H159</f>
        <v>0</v>
      </c>
      <c r="AR159" s="23" t="s">
        <v>131</v>
      </c>
      <c r="AT159" s="23" t="s">
        <v>132</v>
      </c>
      <c r="AU159" s="23" t="s">
        <v>79</v>
      </c>
      <c r="AY159" s="23" t="s">
        <v>128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23" t="s">
        <v>77</v>
      </c>
      <c r="BK159" s="231">
        <f>ROUND(I159*H159,2)</f>
        <v>0</v>
      </c>
      <c r="BL159" s="23" t="s">
        <v>131</v>
      </c>
      <c r="BM159" s="23" t="s">
        <v>295</v>
      </c>
    </row>
    <row r="160" s="11" customFormat="1">
      <c r="B160" s="238"/>
      <c r="C160" s="239"/>
      <c r="D160" s="232" t="s">
        <v>191</v>
      </c>
      <c r="E160" s="240" t="s">
        <v>21</v>
      </c>
      <c r="F160" s="241" t="s">
        <v>296</v>
      </c>
      <c r="G160" s="239"/>
      <c r="H160" s="242">
        <v>35</v>
      </c>
      <c r="I160" s="243"/>
      <c r="J160" s="239"/>
      <c r="K160" s="239"/>
      <c r="L160" s="244"/>
      <c r="M160" s="245"/>
      <c r="N160" s="246"/>
      <c r="O160" s="246"/>
      <c r="P160" s="246"/>
      <c r="Q160" s="246"/>
      <c r="R160" s="246"/>
      <c r="S160" s="246"/>
      <c r="T160" s="247"/>
      <c r="AT160" s="248" t="s">
        <v>191</v>
      </c>
      <c r="AU160" s="248" t="s">
        <v>79</v>
      </c>
      <c r="AV160" s="11" t="s">
        <v>79</v>
      </c>
      <c r="AW160" s="11" t="s">
        <v>33</v>
      </c>
      <c r="AX160" s="11" t="s">
        <v>69</v>
      </c>
      <c r="AY160" s="248" t="s">
        <v>128</v>
      </c>
    </row>
    <row r="161" s="11" customFormat="1">
      <c r="B161" s="238"/>
      <c r="C161" s="239"/>
      <c r="D161" s="232" t="s">
        <v>191</v>
      </c>
      <c r="E161" s="240" t="s">
        <v>21</v>
      </c>
      <c r="F161" s="241" t="s">
        <v>297</v>
      </c>
      <c r="G161" s="239"/>
      <c r="H161" s="242">
        <v>25</v>
      </c>
      <c r="I161" s="243"/>
      <c r="J161" s="239"/>
      <c r="K161" s="239"/>
      <c r="L161" s="244"/>
      <c r="M161" s="245"/>
      <c r="N161" s="246"/>
      <c r="O161" s="246"/>
      <c r="P161" s="246"/>
      <c r="Q161" s="246"/>
      <c r="R161" s="246"/>
      <c r="S161" s="246"/>
      <c r="T161" s="247"/>
      <c r="AT161" s="248" t="s">
        <v>191</v>
      </c>
      <c r="AU161" s="248" t="s">
        <v>79</v>
      </c>
      <c r="AV161" s="11" t="s">
        <v>79</v>
      </c>
      <c r="AW161" s="11" t="s">
        <v>33</v>
      </c>
      <c r="AX161" s="11" t="s">
        <v>69</v>
      </c>
      <c r="AY161" s="248" t="s">
        <v>128</v>
      </c>
    </row>
    <row r="162" s="11" customFormat="1">
      <c r="B162" s="238"/>
      <c r="C162" s="239"/>
      <c r="D162" s="232" t="s">
        <v>191</v>
      </c>
      <c r="E162" s="240" t="s">
        <v>21</v>
      </c>
      <c r="F162" s="241" t="s">
        <v>298</v>
      </c>
      <c r="G162" s="239"/>
      <c r="H162" s="242">
        <v>20</v>
      </c>
      <c r="I162" s="243"/>
      <c r="J162" s="239"/>
      <c r="K162" s="239"/>
      <c r="L162" s="244"/>
      <c r="M162" s="245"/>
      <c r="N162" s="246"/>
      <c r="O162" s="246"/>
      <c r="P162" s="246"/>
      <c r="Q162" s="246"/>
      <c r="R162" s="246"/>
      <c r="S162" s="246"/>
      <c r="T162" s="247"/>
      <c r="AT162" s="248" t="s">
        <v>191</v>
      </c>
      <c r="AU162" s="248" t="s">
        <v>79</v>
      </c>
      <c r="AV162" s="11" t="s">
        <v>79</v>
      </c>
      <c r="AW162" s="11" t="s">
        <v>33</v>
      </c>
      <c r="AX162" s="11" t="s">
        <v>69</v>
      </c>
      <c r="AY162" s="248" t="s">
        <v>128</v>
      </c>
    </row>
    <row r="163" s="11" customFormat="1">
      <c r="B163" s="238"/>
      <c r="C163" s="239"/>
      <c r="D163" s="232" t="s">
        <v>191</v>
      </c>
      <c r="E163" s="240" t="s">
        <v>21</v>
      </c>
      <c r="F163" s="241" t="s">
        <v>299</v>
      </c>
      <c r="G163" s="239"/>
      <c r="H163" s="242">
        <v>5</v>
      </c>
      <c r="I163" s="243"/>
      <c r="J163" s="239"/>
      <c r="K163" s="239"/>
      <c r="L163" s="244"/>
      <c r="M163" s="245"/>
      <c r="N163" s="246"/>
      <c r="O163" s="246"/>
      <c r="P163" s="246"/>
      <c r="Q163" s="246"/>
      <c r="R163" s="246"/>
      <c r="S163" s="246"/>
      <c r="T163" s="247"/>
      <c r="AT163" s="248" t="s">
        <v>191</v>
      </c>
      <c r="AU163" s="248" t="s">
        <v>79</v>
      </c>
      <c r="AV163" s="11" t="s">
        <v>79</v>
      </c>
      <c r="AW163" s="11" t="s">
        <v>33</v>
      </c>
      <c r="AX163" s="11" t="s">
        <v>69</v>
      </c>
      <c r="AY163" s="248" t="s">
        <v>128</v>
      </c>
    </row>
    <row r="164" s="11" customFormat="1">
      <c r="B164" s="238"/>
      <c r="C164" s="239"/>
      <c r="D164" s="232" t="s">
        <v>191</v>
      </c>
      <c r="E164" s="240" t="s">
        <v>21</v>
      </c>
      <c r="F164" s="241" t="s">
        <v>300</v>
      </c>
      <c r="G164" s="239"/>
      <c r="H164" s="242">
        <v>94</v>
      </c>
      <c r="I164" s="243"/>
      <c r="J164" s="239"/>
      <c r="K164" s="239"/>
      <c r="L164" s="244"/>
      <c r="M164" s="245"/>
      <c r="N164" s="246"/>
      <c r="O164" s="246"/>
      <c r="P164" s="246"/>
      <c r="Q164" s="246"/>
      <c r="R164" s="246"/>
      <c r="S164" s="246"/>
      <c r="T164" s="247"/>
      <c r="AT164" s="248" t="s">
        <v>191</v>
      </c>
      <c r="AU164" s="248" t="s">
        <v>79</v>
      </c>
      <c r="AV164" s="11" t="s">
        <v>79</v>
      </c>
      <c r="AW164" s="11" t="s">
        <v>33</v>
      </c>
      <c r="AX164" s="11" t="s">
        <v>69</v>
      </c>
      <c r="AY164" s="248" t="s">
        <v>128</v>
      </c>
    </row>
    <row r="165" s="12" customFormat="1">
      <c r="B165" s="249"/>
      <c r="C165" s="250"/>
      <c r="D165" s="232" t="s">
        <v>191</v>
      </c>
      <c r="E165" s="251" t="s">
        <v>21</v>
      </c>
      <c r="F165" s="252" t="s">
        <v>194</v>
      </c>
      <c r="G165" s="250"/>
      <c r="H165" s="253">
        <v>179</v>
      </c>
      <c r="I165" s="254"/>
      <c r="J165" s="250"/>
      <c r="K165" s="250"/>
      <c r="L165" s="255"/>
      <c r="M165" s="256"/>
      <c r="N165" s="257"/>
      <c r="O165" s="257"/>
      <c r="P165" s="257"/>
      <c r="Q165" s="257"/>
      <c r="R165" s="257"/>
      <c r="S165" s="257"/>
      <c r="T165" s="258"/>
      <c r="AT165" s="259" t="s">
        <v>191</v>
      </c>
      <c r="AU165" s="259" t="s">
        <v>79</v>
      </c>
      <c r="AV165" s="12" t="s">
        <v>131</v>
      </c>
      <c r="AW165" s="12" t="s">
        <v>33</v>
      </c>
      <c r="AX165" s="12" t="s">
        <v>77</v>
      </c>
      <c r="AY165" s="259" t="s">
        <v>128</v>
      </c>
    </row>
    <row r="166" s="1" customFormat="1" ht="25.5" customHeight="1">
      <c r="B166" s="45"/>
      <c r="C166" s="220" t="s">
        <v>301</v>
      </c>
      <c r="D166" s="220" t="s">
        <v>132</v>
      </c>
      <c r="E166" s="221" t="s">
        <v>302</v>
      </c>
      <c r="F166" s="222" t="s">
        <v>303</v>
      </c>
      <c r="G166" s="223" t="s">
        <v>189</v>
      </c>
      <c r="H166" s="224">
        <v>179</v>
      </c>
      <c r="I166" s="225"/>
      <c r="J166" s="226">
        <f>ROUND(I166*H166,2)</f>
        <v>0</v>
      </c>
      <c r="K166" s="222" t="s">
        <v>136</v>
      </c>
      <c r="L166" s="71"/>
      <c r="M166" s="227" t="s">
        <v>21</v>
      </c>
      <c r="N166" s="228" t="s">
        <v>40</v>
      </c>
      <c r="O166" s="46"/>
      <c r="P166" s="229">
        <f>O166*H166</f>
        <v>0</v>
      </c>
      <c r="Q166" s="229">
        <v>0.00059999999999999995</v>
      </c>
      <c r="R166" s="229">
        <f>Q166*H166</f>
        <v>0.1074</v>
      </c>
      <c r="S166" s="229">
        <v>0</v>
      </c>
      <c r="T166" s="230">
        <f>S166*H166</f>
        <v>0</v>
      </c>
      <c r="AR166" s="23" t="s">
        <v>131</v>
      </c>
      <c r="AT166" s="23" t="s">
        <v>132</v>
      </c>
      <c r="AU166" s="23" t="s">
        <v>79</v>
      </c>
      <c r="AY166" s="23" t="s">
        <v>128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23" t="s">
        <v>77</v>
      </c>
      <c r="BK166" s="231">
        <f>ROUND(I166*H166,2)</f>
        <v>0</v>
      </c>
      <c r="BL166" s="23" t="s">
        <v>131</v>
      </c>
      <c r="BM166" s="23" t="s">
        <v>304</v>
      </c>
    </row>
    <row r="167" s="11" customFormat="1">
      <c r="B167" s="238"/>
      <c r="C167" s="239"/>
      <c r="D167" s="232" t="s">
        <v>191</v>
      </c>
      <c r="E167" s="240" t="s">
        <v>21</v>
      </c>
      <c r="F167" s="241" t="s">
        <v>296</v>
      </c>
      <c r="G167" s="239"/>
      <c r="H167" s="242">
        <v>35</v>
      </c>
      <c r="I167" s="243"/>
      <c r="J167" s="239"/>
      <c r="K167" s="239"/>
      <c r="L167" s="244"/>
      <c r="M167" s="245"/>
      <c r="N167" s="246"/>
      <c r="O167" s="246"/>
      <c r="P167" s="246"/>
      <c r="Q167" s="246"/>
      <c r="R167" s="246"/>
      <c r="S167" s="246"/>
      <c r="T167" s="247"/>
      <c r="AT167" s="248" t="s">
        <v>191</v>
      </c>
      <c r="AU167" s="248" t="s">
        <v>79</v>
      </c>
      <c r="AV167" s="11" t="s">
        <v>79</v>
      </c>
      <c r="AW167" s="11" t="s">
        <v>33</v>
      </c>
      <c r="AX167" s="11" t="s">
        <v>69</v>
      </c>
      <c r="AY167" s="248" t="s">
        <v>128</v>
      </c>
    </row>
    <row r="168" s="11" customFormat="1">
      <c r="B168" s="238"/>
      <c r="C168" s="239"/>
      <c r="D168" s="232" t="s">
        <v>191</v>
      </c>
      <c r="E168" s="240" t="s">
        <v>21</v>
      </c>
      <c r="F168" s="241" t="s">
        <v>297</v>
      </c>
      <c r="G168" s="239"/>
      <c r="H168" s="242">
        <v>25</v>
      </c>
      <c r="I168" s="243"/>
      <c r="J168" s="239"/>
      <c r="K168" s="239"/>
      <c r="L168" s="244"/>
      <c r="M168" s="245"/>
      <c r="N168" s="246"/>
      <c r="O168" s="246"/>
      <c r="P168" s="246"/>
      <c r="Q168" s="246"/>
      <c r="R168" s="246"/>
      <c r="S168" s="246"/>
      <c r="T168" s="247"/>
      <c r="AT168" s="248" t="s">
        <v>191</v>
      </c>
      <c r="AU168" s="248" t="s">
        <v>79</v>
      </c>
      <c r="AV168" s="11" t="s">
        <v>79</v>
      </c>
      <c r="AW168" s="11" t="s">
        <v>33</v>
      </c>
      <c r="AX168" s="11" t="s">
        <v>69</v>
      </c>
      <c r="AY168" s="248" t="s">
        <v>128</v>
      </c>
    </row>
    <row r="169" s="11" customFormat="1">
      <c r="B169" s="238"/>
      <c r="C169" s="239"/>
      <c r="D169" s="232" t="s">
        <v>191</v>
      </c>
      <c r="E169" s="240" t="s">
        <v>21</v>
      </c>
      <c r="F169" s="241" t="s">
        <v>298</v>
      </c>
      <c r="G169" s="239"/>
      <c r="H169" s="242">
        <v>20</v>
      </c>
      <c r="I169" s="243"/>
      <c r="J169" s="239"/>
      <c r="K169" s="239"/>
      <c r="L169" s="244"/>
      <c r="M169" s="245"/>
      <c r="N169" s="246"/>
      <c r="O169" s="246"/>
      <c r="P169" s="246"/>
      <c r="Q169" s="246"/>
      <c r="R169" s="246"/>
      <c r="S169" s="246"/>
      <c r="T169" s="247"/>
      <c r="AT169" s="248" t="s">
        <v>191</v>
      </c>
      <c r="AU169" s="248" t="s">
        <v>79</v>
      </c>
      <c r="AV169" s="11" t="s">
        <v>79</v>
      </c>
      <c r="AW169" s="11" t="s">
        <v>33</v>
      </c>
      <c r="AX169" s="11" t="s">
        <v>69</v>
      </c>
      <c r="AY169" s="248" t="s">
        <v>128</v>
      </c>
    </row>
    <row r="170" s="11" customFormat="1">
      <c r="B170" s="238"/>
      <c r="C170" s="239"/>
      <c r="D170" s="232" t="s">
        <v>191</v>
      </c>
      <c r="E170" s="240" t="s">
        <v>21</v>
      </c>
      <c r="F170" s="241" t="s">
        <v>299</v>
      </c>
      <c r="G170" s="239"/>
      <c r="H170" s="242">
        <v>5</v>
      </c>
      <c r="I170" s="243"/>
      <c r="J170" s="239"/>
      <c r="K170" s="239"/>
      <c r="L170" s="244"/>
      <c r="M170" s="245"/>
      <c r="N170" s="246"/>
      <c r="O170" s="246"/>
      <c r="P170" s="246"/>
      <c r="Q170" s="246"/>
      <c r="R170" s="246"/>
      <c r="S170" s="246"/>
      <c r="T170" s="247"/>
      <c r="AT170" s="248" t="s">
        <v>191</v>
      </c>
      <c r="AU170" s="248" t="s">
        <v>79</v>
      </c>
      <c r="AV170" s="11" t="s">
        <v>79</v>
      </c>
      <c r="AW170" s="11" t="s">
        <v>33</v>
      </c>
      <c r="AX170" s="11" t="s">
        <v>69</v>
      </c>
      <c r="AY170" s="248" t="s">
        <v>128</v>
      </c>
    </row>
    <row r="171" s="11" customFormat="1">
      <c r="B171" s="238"/>
      <c r="C171" s="239"/>
      <c r="D171" s="232" t="s">
        <v>191</v>
      </c>
      <c r="E171" s="240" t="s">
        <v>21</v>
      </c>
      <c r="F171" s="241" t="s">
        <v>300</v>
      </c>
      <c r="G171" s="239"/>
      <c r="H171" s="242">
        <v>94</v>
      </c>
      <c r="I171" s="243"/>
      <c r="J171" s="239"/>
      <c r="K171" s="239"/>
      <c r="L171" s="244"/>
      <c r="M171" s="245"/>
      <c r="N171" s="246"/>
      <c r="O171" s="246"/>
      <c r="P171" s="246"/>
      <c r="Q171" s="246"/>
      <c r="R171" s="246"/>
      <c r="S171" s="246"/>
      <c r="T171" s="247"/>
      <c r="AT171" s="248" t="s">
        <v>191</v>
      </c>
      <c r="AU171" s="248" t="s">
        <v>79</v>
      </c>
      <c r="AV171" s="11" t="s">
        <v>79</v>
      </c>
      <c r="AW171" s="11" t="s">
        <v>33</v>
      </c>
      <c r="AX171" s="11" t="s">
        <v>69</v>
      </c>
      <c r="AY171" s="248" t="s">
        <v>128</v>
      </c>
    </row>
    <row r="172" s="12" customFormat="1">
      <c r="B172" s="249"/>
      <c r="C172" s="250"/>
      <c r="D172" s="232" t="s">
        <v>191</v>
      </c>
      <c r="E172" s="251" t="s">
        <v>21</v>
      </c>
      <c r="F172" s="252" t="s">
        <v>194</v>
      </c>
      <c r="G172" s="250"/>
      <c r="H172" s="253">
        <v>179</v>
      </c>
      <c r="I172" s="254"/>
      <c r="J172" s="250"/>
      <c r="K172" s="250"/>
      <c r="L172" s="255"/>
      <c r="M172" s="256"/>
      <c r="N172" s="257"/>
      <c r="O172" s="257"/>
      <c r="P172" s="257"/>
      <c r="Q172" s="257"/>
      <c r="R172" s="257"/>
      <c r="S172" s="257"/>
      <c r="T172" s="258"/>
      <c r="AT172" s="259" t="s">
        <v>191</v>
      </c>
      <c r="AU172" s="259" t="s">
        <v>79</v>
      </c>
      <c r="AV172" s="12" t="s">
        <v>131</v>
      </c>
      <c r="AW172" s="12" t="s">
        <v>33</v>
      </c>
      <c r="AX172" s="12" t="s">
        <v>77</v>
      </c>
      <c r="AY172" s="259" t="s">
        <v>128</v>
      </c>
    </row>
    <row r="173" s="1" customFormat="1" ht="25.5" customHeight="1">
      <c r="B173" s="45"/>
      <c r="C173" s="220" t="s">
        <v>305</v>
      </c>
      <c r="D173" s="220" t="s">
        <v>132</v>
      </c>
      <c r="E173" s="221" t="s">
        <v>306</v>
      </c>
      <c r="F173" s="222" t="s">
        <v>307</v>
      </c>
      <c r="G173" s="223" t="s">
        <v>189</v>
      </c>
      <c r="H173" s="224">
        <v>179</v>
      </c>
      <c r="I173" s="225"/>
      <c r="J173" s="226">
        <f>ROUND(I173*H173,2)</f>
        <v>0</v>
      </c>
      <c r="K173" s="222" t="s">
        <v>136</v>
      </c>
      <c r="L173" s="71"/>
      <c r="M173" s="227" t="s">
        <v>21</v>
      </c>
      <c r="N173" s="228" t="s">
        <v>40</v>
      </c>
      <c r="O173" s="46"/>
      <c r="P173" s="229">
        <f>O173*H173</f>
        <v>0</v>
      </c>
      <c r="Q173" s="229">
        <v>0.0025999999999999999</v>
      </c>
      <c r="R173" s="229">
        <f>Q173*H173</f>
        <v>0.46539999999999998</v>
      </c>
      <c r="S173" s="229">
        <v>0</v>
      </c>
      <c r="T173" s="230">
        <f>S173*H173</f>
        <v>0</v>
      </c>
      <c r="AR173" s="23" t="s">
        <v>131</v>
      </c>
      <c r="AT173" s="23" t="s">
        <v>132</v>
      </c>
      <c r="AU173" s="23" t="s">
        <v>79</v>
      </c>
      <c r="AY173" s="23" t="s">
        <v>128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23" t="s">
        <v>77</v>
      </c>
      <c r="BK173" s="231">
        <f>ROUND(I173*H173,2)</f>
        <v>0</v>
      </c>
      <c r="BL173" s="23" t="s">
        <v>131</v>
      </c>
      <c r="BM173" s="23" t="s">
        <v>308</v>
      </c>
    </row>
    <row r="174" s="11" customFormat="1">
      <c r="B174" s="238"/>
      <c r="C174" s="239"/>
      <c r="D174" s="232" t="s">
        <v>191</v>
      </c>
      <c r="E174" s="240" t="s">
        <v>21</v>
      </c>
      <c r="F174" s="241" t="s">
        <v>296</v>
      </c>
      <c r="G174" s="239"/>
      <c r="H174" s="242">
        <v>35</v>
      </c>
      <c r="I174" s="243"/>
      <c r="J174" s="239"/>
      <c r="K174" s="239"/>
      <c r="L174" s="244"/>
      <c r="M174" s="245"/>
      <c r="N174" s="246"/>
      <c r="O174" s="246"/>
      <c r="P174" s="246"/>
      <c r="Q174" s="246"/>
      <c r="R174" s="246"/>
      <c r="S174" s="246"/>
      <c r="T174" s="247"/>
      <c r="AT174" s="248" t="s">
        <v>191</v>
      </c>
      <c r="AU174" s="248" t="s">
        <v>79</v>
      </c>
      <c r="AV174" s="11" t="s">
        <v>79</v>
      </c>
      <c r="AW174" s="11" t="s">
        <v>33</v>
      </c>
      <c r="AX174" s="11" t="s">
        <v>69</v>
      </c>
      <c r="AY174" s="248" t="s">
        <v>128</v>
      </c>
    </row>
    <row r="175" s="11" customFormat="1">
      <c r="B175" s="238"/>
      <c r="C175" s="239"/>
      <c r="D175" s="232" t="s">
        <v>191</v>
      </c>
      <c r="E175" s="240" t="s">
        <v>21</v>
      </c>
      <c r="F175" s="241" t="s">
        <v>297</v>
      </c>
      <c r="G175" s="239"/>
      <c r="H175" s="242">
        <v>25</v>
      </c>
      <c r="I175" s="243"/>
      <c r="J175" s="239"/>
      <c r="K175" s="239"/>
      <c r="L175" s="244"/>
      <c r="M175" s="245"/>
      <c r="N175" s="246"/>
      <c r="O175" s="246"/>
      <c r="P175" s="246"/>
      <c r="Q175" s="246"/>
      <c r="R175" s="246"/>
      <c r="S175" s="246"/>
      <c r="T175" s="247"/>
      <c r="AT175" s="248" t="s">
        <v>191</v>
      </c>
      <c r="AU175" s="248" t="s">
        <v>79</v>
      </c>
      <c r="AV175" s="11" t="s">
        <v>79</v>
      </c>
      <c r="AW175" s="11" t="s">
        <v>33</v>
      </c>
      <c r="AX175" s="11" t="s">
        <v>69</v>
      </c>
      <c r="AY175" s="248" t="s">
        <v>128</v>
      </c>
    </row>
    <row r="176" s="11" customFormat="1">
      <c r="B176" s="238"/>
      <c r="C176" s="239"/>
      <c r="D176" s="232" t="s">
        <v>191</v>
      </c>
      <c r="E176" s="240" t="s">
        <v>21</v>
      </c>
      <c r="F176" s="241" t="s">
        <v>298</v>
      </c>
      <c r="G176" s="239"/>
      <c r="H176" s="242">
        <v>20</v>
      </c>
      <c r="I176" s="243"/>
      <c r="J176" s="239"/>
      <c r="K176" s="239"/>
      <c r="L176" s="244"/>
      <c r="M176" s="245"/>
      <c r="N176" s="246"/>
      <c r="O176" s="246"/>
      <c r="P176" s="246"/>
      <c r="Q176" s="246"/>
      <c r="R176" s="246"/>
      <c r="S176" s="246"/>
      <c r="T176" s="247"/>
      <c r="AT176" s="248" t="s">
        <v>191</v>
      </c>
      <c r="AU176" s="248" t="s">
        <v>79</v>
      </c>
      <c r="AV176" s="11" t="s">
        <v>79</v>
      </c>
      <c r="AW176" s="11" t="s">
        <v>33</v>
      </c>
      <c r="AX176" s="11" t="s">
        <v>69</v>
      </c>
      <c r="AY176" s="248" t="s">
        <v>128</v>
      </c>
    </row>
    <row r="177" s="11" customFormat="1">
      <c r="B177" s="238"/>
      <c r="C177" s="239"/>
      <c r="D177" s="232" t="s">
        <v>191</v>
      </c>
      <c r="E177" s="240" t="s">
        <v>21</v>
      </c>
      <c r="F177" s="241" t="s">
        <v>299</v>
      </c>
      <c r="G177" s="239"/>
      <c r="H177" s="242">
        <v>5</v>
      </c>
      <c r="I177" s="243"/>
      <c r="J177" s="239"/>
      <c r="K177" s="239"/>
      <c r="L177" s="244"/>
      <c r="M177" s="245"/>
      <c r="N177" s="246"/>
      <c r="O177" s="246"/>
      <c r="P177" s="246"/>
      <c r="Q177" s="246"/>
      <c r="R177" s="246"/>
      <c r="S177" s="246"/>
      <c r="T177" s="247"/>
      <c r="AT177" s="248" t="s">
        <v>191</v>
      </c>
      <c r="AU177" s="248" t="s">
        <v>79</v>
      </c>
      <c r="AV177" s="11" t="s">
        <v>79</v>
      </c>
      <c r="AW177" s="11" t="s">
        <v>33</v>
      </c>
      <c r="AX177" s="11" t="s">
        <v>69</v>
      </c>
      <c r="AY177" s="248" t="s">
        <v>128</v>
      </c>
    </row>
    <row r="178" s="11" customFormat="1">
      <c r="B178" s="238"/>
      <c r="C178" s="239"/>
      <c r="D178" s="232" t="s">
        <v>191</v>
      </c>
      <c r="E178" s="240" t="s">
        <v>21</v>
      </c>
      <c r="F178" s="241" t="s">
        <v>300</v>
      </c>
      <c r="G178" s="239"/>
      <c r="H178" s="242">
        <v>94</v>
      </c>
      <c r="I178" s="243"/>
      <c r="J178" s="239"/>
      <c r="K178" s="239"/>
      <c r="L178" s="244"/>
      <c r="M178" s="245"/>
      <c r="N178" s="246"/>
      <c r="O178" s="246"/>
      <c r="P178" s="246"/>
      <c r="Q178" s="246"/>
      <c r="R178" s="246"/>
      <c r="S178" s="246"/>
      <c r="T178" s="247"/>
      <c r="AT178" s="248" t="s">
        <v>191</v>
      </c>
      <c r="AU178" s="248" t="s">
        <v>79</v>
      </c>
      <c r="AV178" s="11" t="s">
        <v>79</v>
      </c>
      <c r="AW178" s="11" t="s">
        <v>33</v>
      </c>
      <c r="AX178" s="11" t="s">
        <v>69</v>
      </c>
      <c r="AY178" s="248" t="s">
        <v>128</v>
      </c>
    </row>
    <row r="179" s="12" customFormat="1">
      <c r="B179" s="249"/>
      <c r="C179" s="250"/>
      <c r="D179" s="232" t="s">
        <v>191</v>
      </c>
      <c r="E179" s="251" t="s">
        <v>21</v>
      </c>
      <c r="F179" s="252" t="s">
        <v>194</v>
      </c>
      <c r="G179" s="250"/>
      <c r="H179" s="253">
        <v>179</v>
      </c>
      <c r="I179" s="254"/>
      <c r="J179" s="250"/>
      <c r="K179" s="250"/>
      <c r="L179" s="255"/>
      <c r="M179" s="256"/>
      <c r="N179" s="257"/>
      <c r="O179" s="257"/>
      <c r="P179" s="257"/>
      <c r="Q179" s="257"/>
      <c r="R179" s="257"/>
      <c r="S179" s="257"/>
      <c r="T179" s="258"/>
      <c r="AT179" s="259" t="s">
        <v>191</v>
      </c>
      <c r="AU179" s="259" t="s">
        <v>79</v>
      </c>
      <c r="AV179" s="12" t="s">
        <v>131</v>
      </c>
      <c r="AW179" s="12" t="s">
        <v>33</v>
      </c>
      <c r="AX179" s="12" t="s">
        <v>77</v>
      </c>
      <c r="AY179" s="259" t="s">
        <v>128</v>
      </c>
    </row>
    <row r="180" s="1" customFormat="1" ht="38.25" customHeight="1">
      <c r="B180" s="45"/>
      <c r="C180" s="220" t="s">
        <v>309</v>
      </c>
      <c r="D180" s="220" t="s">
        <v>132</v>
      </c>
      <c r="E180" s="221" t="s">
        <v>310</v>
      </c>
      <c r="F180" s="222" t="s">
        <v>311</v>
      </c>
      <c r="G180" s="223" t="s">
        <v>204</v>
      </c>
      <c r="H180" s="224">
        <v>95.200000000000003</v>
      </c>
      <c r="I180" s="225"/>
      <c r="J180" s="226">
        <f>ROUND(I180*H180,2)</f>
        <v>0</v>
      </c>
      <c r="K180" s="222" t="s">
        <v>136</v>
      </c>
      <c r="L180" s="71"/>
      <c r="M180" s="227" t="s">
        <v>21</v>
      </c>
      <c r="N180" s="228" t="s">
        <v>40</v>
      </c>
      <c r="O180" s="46"/>
      <c r="P180" s="229">
        <f>O180*H180</f>
        <v>0</v>
      </c>
      <c r="Q180" s="229">
        <v>0.16849</v>
      </c>
      <c r="R180" s="229">
        <f>Q180*H180</f>
        <v>16.040248000000002</v>
      </c>
      <c r="S180" s="229">
        <v>0</v>
      </c>
      <c r="T180" s="230">
        <f>S180*H180</f>
        <v>0</v>
      </c>
      <c r="AR180" s="23" t="s">
        <v>131</v>
      </c>
      <c r="AT180" s="23" t="s">
        <v>132</v>
      </c>
      <c r="AU180" s="23" t="s">
        <v>79</v>
      </c>
      <c r="AY180" s="23" t="s">
        <v>128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23" t="s">
        <v>77</v>
      </c>
      <c r="BK180" s="231">
        <f>ROUND(I180*H180,2)</f>
        <v>0</v>
      </c>
      <c r="BL180" s="23" t="s">
        <v>131</v>
      </c>
      <c r="BM180" s="23" t="s">
        <v>312</v>
      </c>
    </row>
    <row r="181" s="11" customFormat="1">
      <c r="B181" s="238"/>
      <c r="C181" s="239"/>
      <c r="D181" s="232" t="s">
        <v>191</v>
      </c>
      <c r="E181" s="240" t="s">
        <v>21</v>
      </c>
      <c r="F181" s="241" t="s">
        <v>206</v>
      </c>
      <c r="G181" s="239"/>
      <c r="H181" s="242">
        <v>95.200000000000003</v>
      </c>
      <c r="I181" s="243"/>
      <c r="J181" s="239"/>
      <c r="K181" s="239"/>
      <c r="L181" s="244"/>
      <c r="M181" s="245"/>
      <c r="N181" s="246"/>
      <c r="O181" s="246"/>
      <c r="P181" s="246"/>
      <c r="Q181" s="246"/>
      <c r="R181" s="246"/>
      <c r="S181" s="246"/>
      <c r="T181" s="247"/>
      <c r="AT181" s="248" t="s">
        <v>191</v>
      </c>
      <c r="AU181" s="248" t="s">
        <v>79</v>
      </c>
      <c r="AV181" s="11" t="s">
        <v>79</v>
      </c>
      <c r="AW181" s="11" t="s">
        <v>33</v>
      </c>
      <c r="AX181" s="11" t="s">
        <v>77</v>
      </c>
      <c r="AY181" s="248" t="s">
        <v>128</v>
      </c>
    </row>
    <row r="182" s="1" customFormat="1" ht="16.5" customHeight="1">
      <c r="B182" s="45"/>
      <c r="C182" s="260" t="s">
        <v>313</v>
      </c>
      <c r="D182" s="260" t="s">
        <v>235</v>
      </c>
      <c r="E182" s="261" t="s">
        <v>314</v>
      </c>
      <c r="F182" s="262" t="s">
        <v>315</v>
      </c>
      <c r="G182" s="263" t="s">
        <v>204</v>
      </c>
      <c r="H182" s="264">
        <v>47.600000000000001</v>
      </c>
      <c r="I182" s="265"/>
      <c r="J182" s="266">
        <f>ROUND(I182*H182,2)</f>
        <v>0</v>
      </c>
      <c r="K182" s="262" t="s">
        <v>136</v>
      </c>
      <c r="L182" s="267"/>
      <c r="M182" s="268" t="s">
        <v>21</v>
      </c>
      <c r="N182" s="269" t="s">
        <v>40</v>
      </c>
      <c r="O182" s="46"/>
      <c r="P182" s="229">
        <f>O182*H182</f>
        <v>0</v>
      </c>
      <c r="Q182" s="229">
        <v>0.125</v>
      </c>
      <c r="R182" s="229">
        <f>Q182*H182</f>
        <v>5.9500000000000002</v>
      </c>
      <c r="S182" s="229">
        <v>0</v>
      </c>
      <c r="T182" s="230">
        <f>S182*H182</f>
        <v>0</v>
      </c>
      <c r="AR182" s="23" t="s">
        <v>157</v>
      </c>
      <c r="AT182" s="23" t="s">
        <v>235</v>
      </c>
      <c r="AU182" s="23" t="s">
        <v>79</v>
      </c>
      <c r="AY182" s="23" t="s">
        <v>128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23" t="s">
        <v>77</v>
      </c>
      <c r="BK182" s="231">
        <f>ROUND(I182*H182,2)</f>
        <v>0</v>
      </c>
      <c r="BL182" s="23" t="s">
        <v>131</v>
      </c>
      <c r="BM182" s="23" t="s">
        <v>316</v>
      </c>
    </row>
    <row r="183" s="11" customFormat="1">
      <c r="B183" s="238"/>
      <c r="C183" s="239"/>
      <c r="D183" s="232" t="s">
        <v>191</v>
      </c>
      <c r="E183" s="240" t="s">
        <v>21</v>
      </c>
      <c r="F183" s="241" t="s">
        <v>317</v>
      </c>
      <c r="G183" s="239"/>
      <c r="H183" s="242">
        <v>47.600000000000001</v>
      </c>
      <c r="I183" s="243"/>
      <c r="J183" s="239"/>
      <c r="K183" s="239"/>
      <c r="L183" s="244"/>
      <c r="M183" s="245"/>
      <c r="N183" s="246"/>
      <c r="O183" s="246"/>
      <c r="P183" s="246"/>
      <c r="Q183" s="246"/>
      <c r="R183" s="246"/>
      <c r="S183" s="246"/>
      <c r="T183" s="247"/>
      <c r="AT183" s="248" t="s">
        <v>191</v>
      </c>
      <c r="AU183" s="248" t="s">
        <v>79</v>
      </c>
      <c r="AV183" s="11" t="s">
        <v>79</v>
      </c>
      <c r="AW183" s="11" t="s">
        <v>33</v>
      </c>
      <c r="AX183" s="11" t="s">
        <v>77</v>
      </c>
      <c r="AY183" s="248" t="s">
        <v>128</v>
      </c>
    </row>
    <row r="184" s="1" customFormat="1" ht="25.5" customHeight="1">
      <c r="B184" s="45"/>
      <c r="C184" s="220" t="s">
        <v>318</v>
      </c>
      <c r="D184" s="220" t="s">
        <v>132</v>
      </c>
      <c r="E184" s="221" t="s">
        <v>319</v>
      </c>
      <c r="F184" s="222" t="s">
        <v>320</v>
      </c>
      <c r="G184" s="223" t="s">
        <v>204</v>
      </c>
      <c r="H184" s="224">
        <v>4985.6999999999998</v>
      </c>
      <c r="I184" s="225"/>
      <c r="J184" s="226">
        <f>ROUND(I184*H184,2)</f>
        <v>0</v>
      </c>
      <c r="K184" s="222" t="s">
        <v>136</v>
      </c>
      <c r="L184" s="71"/>
      <c r="M184" s="227" t="s">
        <v>21</v>
      </c>
      <c r="N184" s="228" t="s">
        <v>40</v>
      </c>
      <c r="O184" s="46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AR184" s="23" t="s">
        <v>131</v>
      </c>
      <c r="AT184" s="23" t="s">
        <v>132</v>
      </c>
      <c r="AU184" s="23" t="s">
        <v>79</v>
      </c>
      <c r="AY184" s="23" t="s">
        <v>128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23" t="s">
        <v>77</v>
      </c>
      <c r="BK184" s="231">
        <f>ROUND(I184*H184,2)</f>
        <v>0</v>
      </c>
      <c r="BL184" s="23" t="s">
        <v>131</v>
      </c>
      <c r="BM184" s="23" t="s">
        <v>321</v>
      </c>
    </row>
    <row r="185" s="11" customFormat="1">
      <c r="B185" s="238"/>
      <c r="C185" s="239"/>
      <c r="D185" s="232" t="s">
        <v>191</v>
      </c>
      <c r="E185" s="240" t="s">
        <v>21</v>
      </c>
      <c r="F185" s="241" t="s">
        <v>322</v>
      </c>
      <c r="G185" s="239"/>
      <c r="H185" s="242">
        <v>640.20000000000005</v>
      </c>
      <c r="I185" s="243"/>
      <c r="J185" s="239"/>
      <c r="K185" s="239"/>
      <c r="L185" s="244"/>
      <c r="M185" s="245"/>
      <c r="N185" s="246"/>
      <c r="O185" s="246"/>
      <c r="P185" s="246"/>
      <c r="Q185" s="246"/>
      <c r="R185" s="246"/>
      <c r="S185" s="246"/>
      <c r="T185" s="247"/>
      <c r="AT185" s="248" t="s">
        <v>191</v>
      </c>
      <c r="AU185" s="248" t="s">
        <v>79</v>
      </c>
      <c r="AV185" s="11" t="s">
        <v>79</v>
      </c>
      <c r="AW185" s="11" t="s">
        <v>33</v>
      </c>
      <c r="AX185" s="11" t="s">
        <v>69</v>
      </c>
      <c r="AY185" s="248" t="s">
        <v>128</v>
      </c>
    </row>
    <row r="186" s="11" customFormat="1">
      <c r="B186" s="238"/>
      <c r="C186" s="239"/>
      <c r="D186" s="232" t="s">
        <v>191</v>
      </c>
      <c r="E186" s="240" t="s">
        <v>21</v>
      </c>
      <c r="F186" s="241" t="s">
        <v>323</v>
      </c>
      <c r="G186" s="239"/>
      <c r="H186" s="242">
        <v>640.20000000000005</v>
      </c>
      <c r="I186" s="243"/>
      <c r="J186" s="239"/>
      <c r="K186" s="239"/>
      <c r="L186" s="244"/>
      <c r="M186" s="245"/>
      <c r="N186" s="246"/>
      <c r="O186" s="246"/>
      <c r="P186" s="246"/>
      <c r="Q186" s="246"/>
      <c r="R186" s="246"/>
      <c r="S186" s="246"/>
      <c r="T186" s="247"/>
      <c r="AT186" s="248" t="s">
        <v>191</v>
      </c>
      <c r="AU186" s="248" t="s">
        <v>79</v>
      </c>
      <c r="AV186" s="11" t="s">
        <v>79</v>
      </c>
      <c r="AW186" s="11" t="s">
        <v>33</v>
      </c>
      <c r="AX186" s="11" t="s">
        <v>69</v>
      </c>
      <c r="AY186" s="248" t="s">
        <v>128</v>
      </c>
    </row>
    <row r="187" s="11" customFormat="1">
      <c r="B187" s="238"/>
      <c r="C187" s="239"/>
      <c r="D187" s="232" t="s">
        <v>191</v>
      </c>
      <c r="E187" s="240" t="s">
        <v>21</v>
      </c>
      <c r="F187" s="241" t="s">
        <v>324</v>
      </c>
      <c r="G187" s="239"/>
      <c r="H187" s="242">
        <v>960.29999999999995</v>
      </c>
      <c r="I187" s="243"/>
      <c r="J187" s="239"/>
      <c r="K187" s="239"/>
      <c r="L187" s="244"/>
      <c r="M187" s="245"/>
      <c r="N187" s="246"/>
      <c r="O187" s="246"/>
      <c r="P187" s="246"/>
      <c r="Q187" s="246"/>
      <c r="R187" s="246"/>
      <c r="S187" s="246"/>
      <c r="T187" s="247"/>
      <c r="AT187" s="248" t="s">
        <v>191</v>
      </c>
      <c r="AU187" s="248" t="s">
        <v>79</v>
      </c>
      <c r="AV187" s="11" t="s">
        <v>79</v>
      </c>
      <c r="AW187" s="11" t="s">
        <v>33</v>
      </c>
      <c r="AX187" s="11" t="s">
        <v>69</v>
      </c>
      <c r="AY187" s="248" t="s">
        <v>128</v>
      </c>
    </row>
    <row r="188" s="11" customFormat="1">
      <c r="B188" s="238"/>
      <c r="C188" s="239"/>
      <c r="D188" s="232" t="s">
        <v>191</v>
      </c>
      <c r="E188" s="240" t="s">
        <v>21</v>
      </c>
      <c r="F188" s="241" t="s">
        <v>325</v>
      </c>
      <c r="G188" s="239"/>
      <c r="H188" s="242">
        <v>2745</v>
      </c>
      <c r="I188" s="243"/>
      <c r="J188" s="239"/>
      <c r="K188" s="239"/>
      <c r="L188" s="244"/>
      <c r="M188" s="245"/>
      <c r="N188" s="246"/>
      <c r="O188" s="246"/>
      <c r="P188" s="246"/>
      <c r="Q188" s="246"/>
      <c r="R188" s="246"/>
      <c r="S188" s="246"/>
      <c r="T188" s="247"/>
      <c r="AT188" s="248" t="s">
        <v>191</v>
      </c>
      <c r="AU188" s="248" t="s">
        <v>79</v>
      </c>
      <c r="AV188" s="11" t="s">
        <v>79</v>
      </c>
      <c r="AW188" s="11" t="s">
        <v>33</v>
      </c>
      <c r="AX188" s="11" t="s">
        <v>69</v>
      </c>
      <c r="AY188" s="248" t="s">
        <v>128</v>
      </c>
    </row>
    <row r="189" s="12" customFormat="1">
      <c r="B189" s="249"/>
      <c r="C189" s="250"/>
      <c r="D189" s="232" t="s">
        <v>191</v>
      </c>
      <c r="E189" s="251" t="s">
        <v>21</v>
      </c>
      <c r="F189" s="252" t="s">
        <v>194</v>
      </c>
      <c r="G189" s="250"/>
      <c r="H189" s="253">
        <v>4985.6999999999998</v>
      </c>
      <c r="I189" s="254"/>
      <c r="J189" s="250"/>
      <c r="K189" s="250"/>
      <c r="L189" s="255"/>
      <c r="M189" s="256"/>
      <c r="N189" s="257"/>
      <c r="O189" s="257"/>
      <c r="P189" s="257"/>
      <c r="Q189" s="257"/>
      <c r="R189" s="257"/>
      <c r="S189" s="257"/>
      <c r="T189" s="258"/>
      <c r="AT189" s="259" t="s">
        <v>191</v>
      </c>
      <c r="AU189" s="259" t="s">
        <v>79</v>
      </c>
      <c r="AV189" s="12" t="s">
        <v>131</v>
      </c>
      <c r="AW189" s="12" t="s">
        <v>33</v>
      </c>
      <c r="AX189" s="12" t="s">
        <v>77</v>
      </c>
      <c r="AY189" s="259" t="s">
        <v>128</v>
      </c>
    </row>
    <row r="190" s="1" customFormat="1" ht="38.25" customHeight="1">
      <c r="B190" s="45"/>
      <c r="C190" s="220" t="s">
        <v>326</v>
      </c>
      <c r="D190" s="220" t="s">
        <v>132</v>
      </c>
      <c r="E190" s="221" t="s">
        <v>327</v>
      </c>
      <c r="F190" s="222" t="s">
        <v>328</v>
      </c>
      <c r="G190" s="223" t="s">
        <v>204</v>
      </c>
      <c r="H190" s="224">
        <v>4985.6999999999998</v>
      </c>
      <c r="I190" s="225"/>
      <c r="J190" s="226">
        <f>ROUND(I190*H190,2)</f>
        <v>0</v>
      </c>
      <c r="K190" s="222" t="s">
        <v>136</v>
      </c>
      <c r="L190" s="71"/>
      <c r="M190" s="227" t="s">
        <v>21</v>
      </c>
      <c r="N190" s="228" t="s">
        <v>40</v>
      </c>
      <c r="O190" s="46"/>
      <c r="P190" s="229">
        <f>O190*H190</f>
        <v>0</v>
      </c>
      <c r="Q190" s="229">
        <v>9.0000000000000006E-05</v>
      </c>
      <c r="R190" s="229">
        <f>Q190*H190</f>
        <v>0.44871300000000003</v>
      </c>
      <c r="S190" s="229">
        <v>0</v>
      </c>
      <c r="T190" s="230">
        <f>S190*H190</f>
        <v>0</v>
      </c>
      <c r="AR190" s="23" t="s">
        <v>131</v>
      </c>
      <c r="AT190" s="23" t="s">
        <v>132</v>
      </c>
      <c r="AU190" s="23" t="s">
        <v>79</v>
      </c>
      <c r="AY190" s="23" t="s">
        <v>128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23" t="s">
        <v>77</v>
      </c>
      <c r="BK190" s="231">
        <f>ROUND(I190*H190,2)</f>
        <v>0</v>
      </c>
      <c r="BL190" s="23" t="s">
        <v>131</v>
      </c>
      <c r="BM190" s="23" t="s">
        <v>329</v>
      </c>
    </row>
    <row r="191" s="11" customFormat="1">
      <c r="B191" s="238"/>
      <c r="C191" s="239"/>
      <c r="D191" s="232" t="s">
        <v>191</v>
      </c>
      <c r="E191" s="240" t="s">
        <v>21</v>
      </c>
      <c r="F191" s="241" t="s">
        <v>322</v>
      </c>
      <c r="G191" s="239"/>
      <c r="H191" s="242">
        <v>640.20000000000005</v>
      </c>
      <c r="I191" s="243"/>
      <c r="J191" s="239"/>
      <c r="K191" s="239"/>
      <c r="L191" s="244"/>
      <c r="M191" s="245"/>
      <c r="N191" s="246"/>
      <c r="O191" s="246"/>
      <c r="P191" s="246"/>
      <c r="Q191" s="246"/>
      <c r="R191" s="246"/>
      <c r="S191" s="246"/>
      <c r="T191" s="247"/>
      <c r="AT191" s="248" t="s">
        <v>191</v>
      </c>
      <c r="AU191" s="248" t="s">
        <v>79</v>
      </c>
      <c r="AV191" s="11" t="s">
        <v>79</v>
      </c>
      <c r="AW191" s="11" t="s">
        <v>33</v>
      </c>
      <c r="AX191" s="11" t="s">
        <v>69</v>
      </c>
      <c r="AY191" s="248" t="s">
        <v>128</v>
      </c>
    </row>
    <row r="192" s="11" customFormat="1">
      <c r="B192" s="238"/>
      <c r="C192" s="239"/>
      <c r="D192" s="232" t="s">
        <v>191</v>
      </c>
      <c r="E192" s="240" t="s">
        <v>21</v>
      </c>
      <c r="F192" s="241" t="s">
        <v>323</v>
      </c>
      <c r="G192" s="239"/>
      <c r="H192" s="242">
        <v>640.20000000000005</v>
      </c>
      <c r="I192" s="243"/>
      <c r="J192" s="239"/>
      <c r="K192" s="239"/>
      <c r="L192" s="244"/>
      <c r="M192" s="245"/>
      <c r="N192" s="246"/>
      <c r="O192" s="246"/>
      <c r="P192" s="246"/>
      <c r="Q192" s="246"/>
      <c r="R192" s="246"/>
      <c r="S192" s="246"/>
      <c r="T192" s="247"/>
      <c r="AT192" s="248" t="s">
        <v>191</v>
      </c>
      <c r="AU192" s="248" t="s">
        <v>79</v>
      </c>
      <c r="AV192" s="11" t="s">
        <v>79</v>
      </c>
      <c r="AW192" s="11" t="s">
        <v>33</v>
      </c>
      <c r="AX192" s="11" t="s">
        <v>69</v>
      </c>
      <c r="AY192" s="248" t="s">
        <v>128</v>
      </c>
    </row>
    <row r="193" s="11" customFormat="1">
      <c r="B193" s="238"/>
      <c r="C193" s="239"/>
      <c r="D193" s="232" t="s">
        <v>191</v>
      </c>
      <c r="E193" s="240" t="s">
        <v>21</v>
      </c>
      <c r="F193" s="241" t="s">
        <v>324</v>
      </c>
      <c r="G193" s="239"/>
      <c r="H193" s="242">
        <v>960.29999999999995</v>
      </c>
      <c r="I193" s="243"/>
      <c r="J193" s="239"/>
      <c r="K193" s="239"/>
      <c r="L193" s="244"/>
      <c r="M193" s="245"/>
      <c r="N193" s="246"/>
      <c r="O193" s="246"/>
      <c r="P193" s="246"/>
      <c r="Q193" s="246"/>
      <c r="R193" s="246"/>
      <c r="S193" s="246"/>
      <c r="T193" s="247"/>
      <c r="AT193" s="248" t="s">
        <v>191</v>
      </c>
      <c r="AU193" s="248" t="s">
        <v>79</v>
      </c>
      <c r="AV193" s="11" t="s">
        <v>79</v>
      </c>
      <c r="AW193" s="11" t="s">
        <v>33</v>
      </c>
      <c r="AX193" s="11" t="s">
        <v>69</v>
      </c>
      <c r="AY193" s="248" t="s">
        <v>128</v>
      </c>
    </row>
    <row r="194" s="11" customFormat="1">
      <c r="B194" s="238"/>
      <c r="C194" s="239"/>
      <c r="D194" s="232" t="s">
        <v>191</v>
      </c>
      <c r="E194" s="240" t="s">
        <v>21</v>
      </c>
      <c r="F194" s="241" t="s">
        <v>325</v>
      </c>
      <c r="G194" s="239"/>
      <c r="H194" s="242">
        <v>2745</v>
      </c>
      <c r="I194" s="243"/>
      <c r="J194" s="239"/>
      <c r="K194" s="239"/>
      <c r="L194" s="244"/>
      <c r="M194" s="245"/>
      <c r="N194" s="246"/>
      <c r="O194" s="246"/>
      <c r="P194" s="246"/>
      <c r="Q194" s="246"/>
      <c r="R194" s="246"/>
      <c r="S194" s="246"/>
      <c r="T194" s="247"/>
      <c r="AT194" s="248" t="s">
        <v>191</v>
      </c>
      <c r="AU194" s="248" t="s">
        <v>79</v>
      </c>
      <c r="AV194" s="11" t="s">
        <v>79</v>
      </c>
      <c r="AW194" s="11" t="s">
        <v>33</v>
      </c>
      <c r="AX194" s="11" t="s">
        <v>69</v>
      </c>
      <c r="AY194" s="248" t="s">
        <v>128</v>
      </c>
    </row>
    <row r="195" s="12" customFormat="1">
      <c r="B195" s="249"/>
      <c r="C195" s="250"/>
      <c r="D195" s="232" t="s">
        <v>191</v>
      </c>
      <c r="E195" s="251" t="s">
        <v>21</v>
      </c>
      <c r="F195" s="252" t="s">
        <v>194</v>
      </c>
      <c r="G195" s="250"/>
      <c r="H195" s="253">
        <v>4985.6999999999998</v>
      </c>
      <c r="I195" s="254"/>
      <c r="J195" s="250"/>
      <c r="K195" s="250"/>
      <c r="L195" s="255"/>
      <c r="M195" s="256"/>
      <c r="N195" s="257"/>
      <c r="O195" s="257"/>
      <c r="P195" s="257"/>
      <c r="Q195" s="257"/>
      <c r="R195" s="257"/>
      <c r="S195" s="257"/>
      <c r="T195" s="258"/>
      <c r="AT195" s="259" t="s">
        <v>191</v>
      </c>
      <c r="AU195" s="259" t="s">
        <v>79</v>
      </c>
      <c r="AV195" s="12" t="s">
        <v>131</v>
      </c>
      <c r="AW195" s="12" t="s">
        <v>33</v>
      </c>
      <c r="AX195" s="12" t="s">
        <v>77</v>
      </c>
      <c r="AY195" s="259" t="s">
        <v>128</v>
      </c>
    </row>
    <row r="196" s="1" customFormat="1" ht="16.5" customHeight="1">
      <c r="B196" s="45"/>
      <c r="C196" s="220" t="s">
        <v>330</v>
      </c>
      <c r="D196" s="220" t="s">
        <v>132</v>
      </c>
      <c r="E196" s="221" t="s">
        <v>331</v>
      </c>
      <c r="F196" s="222" t="s">
        <v>332</v>
      </c>
      <c r="G196" s="223" t="s">
        <v>189</v>
      </c>
      <c r="H196" s="224">
        <v>499.42500000000001</v>
      </c>
      <c r="I196" s="225"/>
      <c r="J196" s="226">
        <f>ROUND(I196*H196,2)</f>
        <v>0</v>
      </c>
      <c r="K196" s="222" t="s">
        <v>21</v>
      </c>
      <c r="L196" s="71"/>
      <c r="M196" s="227" t="s">
        <v>21</v>
      </c>
      <c r="N196" s="228" t="s">
        <v>40</v>
      </c>
      <c r="O196" s="46"/>
      <c r="P196" s="229">
        <f>O196*H196</f>
        <v>0</v>
      </c>
      <c r="Q196" s="229">
        <v>0.01</v>
      </c>
      <c r="R196" s="229">
        <f>Q196*H196</f>
        <v>4.9942500000000001</v>
      </c>
      <c r="S196" s="229">
        <v>0</v>
      </c>
      <c r="T196" s="230">
        <f>S196*H196</f>
        <v>0</v>
      </c>
      <c r="AR196" s="23" t="s">
        <v>131</v>
      </c>
      <c r="AT196" s="23" t="s">
        <v>132</v>
      </c>
      <c r="AU196" s="23" t="s">
        <v>79</v>
      </c>
      <c r="AY196" s="23" t="s">
        <v>128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23" t="s">
        <v>77</v>
      </c>
      <c r="BK196" s="231">
        <f>ROUND(I196*H196,2)</f>
        <v>0</v>
      </c>
      <c r="BL196" s="23" t="s">
        <v>131</v>
      </c>
      <c r="BM196" s="23" t="s">
        <v>333</v>
      </c>
    </row>
    <row r="197" s="1" customFormat="1">
      <c r="B197" s="45"/>
      <c r="C197" s="73"/>
      <c r="D197" s="232" t="s">
        <v>139</v>
      </c>
      <c r="E197" s="73"/>
      <c r="F197" s="233" t="s">
        <v>334</v>
      </c>
      <c r="G197" s="73"/>
      <c r="H197" s="73"/>
      <c r="I197" s="190"/>
      <c r="J197" s="73"/>
      <c r="K197" s="73"/>
      <c r="L197" s="71"/>
      <c r="M197" s="234"/>
      <c r="N197" s="46"/>
      <c r="O197" s="46"/>
      <c r="P197" s="46"/>
      <c r="Q197" s="46"/>
      <c r="R197" s="46"/>
      <c r="S197" s="46"/>
      <c r="T197" s="94"/>
      <c r="AT197" s="23" t="s">
        <v>139</v>
      </c>
      <c r="AU197" s="23" t="s">
        <v>79</v>
      </c>
    </row>
    <row r="198" s="11" customFormat="1">
      <c r="B198" s="238"/>
      <c r="C198" s="239"/>
      <c r="D198" s="232" t="s">
        <v>191</v>
      </c>
      <c r="E198" s="240" t="s">
        <v>21</v>
      </c>
      <c r="F198" s="241" t="s">
        <v>193</v>
      </c>
      <c r="G198" s="239"/>
      <c r="H198" s="242">
        <v>499.42500000000001</v>
      </c>
      <c r="I198" s="243"/>
      <c r="J198" s="239"/>
      <c r="K198" s="239"/>
      <c r="L198" s="244"/>
      <c r="M198" s="245"/>
      <c r="N198" s="246"/>
      <c r="O198" s="246"/>
      <c r="P198" s="246"/>
      <c r="Q198" s="246"/>
      <c r="R198" s="246"/>
      <c r="S198" s="246"/>
      <c r="T198" s="247"/>
      <c r="AT198" s="248" t="s">
        <v>191</v>
      </c>
      <c r="AU198" s="248" t="s">
        <v>79</v>
      </c>
      <c r="AV198" s="11" t="s">
        <v>79</v>
      </c>
      <c r="AW198" s="11" t="s">
        <v>33</v>
      </c>
      <c r="AX198" s="11" t="s">
        <v>77</v>
      </c>
      <c r="AY198" s="248" t="s">
        <v>128</v>
      </c>
    </row>
    <row r="199" s="1" customFormat="1" ht="16.5" customHeight="1">
      <c r="B199" s="45"/>
      <c r="C199" s="220" t="s">
        <v>335</v>
      </c>
      <c r="D199" s="220" t="s">
        <v>132</v>
      </c>
      <c r="E199" s="221" t="s">
        <v>336</v>
      </c>
      <c r="F199" s="222" t="s">
        <v>337</v>
      </c>
      <c r="G199" s="223" t="s">
        <v>204</v>
      </c>
      <c r="H199" s="224">
        <v>49</v>
      </c>
      <c r="I199" s="225"/>
      <c r="J199" s="226">
        <f>ROUND(I199*H199,2)</f>
        <v>0</v>
      </c>
      <c r="K199" s="222" t="s">
        <v>21</v>
      </c>
      <c r="L199" s="71"/>
      <c r="M199" s="227" t="s">
        <v>21</v>
      </c>
      <c r="N199" s="228" t="s">
        <v>40</v>
      </c>
      <c r="O199" s="46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AR199" s="23" t="s">
        <v>131</v>
      </c>
      <c r="AT199" s="23" t="s">
        <v>132</v>
      </c>
      <c r="AU199" s="23" t="s">
        <v>79</v>
      </c>
      <c r="AY199" s="23" t="s">
        <v>128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23" t="s">
        <v>77</v>
      </c>
      <c r="BK199" s="231">
        <f>ROUND(I199*H199,2)</f>
        <v>0</v>
      </c>
      <c r="BL199" s="23" t="s">
        <v>131</v>
      </c>
      <c r="BM199" s="23" t="s">
        <v>338</v>
      </c>
    </row>
    <row r="200" s="11" customFormat="1">
      <c r="B200" s="238"/>
      <c r="C200" s="239"/>
      <c r="D200" s="232" t="s">
        <v>191</v>
      </c>
      <c r="E200" s="240" t="s">
        <v>21</v>
      </c>
      <c r="F200" s="241" t="s">
        <v>339</v>
      </c>
      <c r="G200" s="239"/>
      <c r="H200" s="242">
        <v>49</v>
      </c>
      <c r="I200" s="243"/>
      <c r="J200" s="239"/>
      <c r="K200" s="239"/>
      <c r="L200" s="244"/>
      <c r="M200" s="245"/>
      <c r="N200" s="246"/>
      <c r="O200" s="246"/>
      <c r="P200" s="246"/>
      <c r="Q200" s="246"/>
      <c r="R200" s="246"/>
      <c r="S200" s="246"/>
      <c r="T200" s="247"/>
      <c r="AT200" s="248" t="s">
        <v>191</v>
      </c>
      <c r="AU200" s="248" t="s">
        <v>79</v>
      </c>
      <c r="AV200" s="11" t="s">
        <v>79</v>
      </c>
      <c r="AW200" s="11" t="s">
        <v>33</v>
      </c>
      <c r="AX200" s="11" t="s">
        <v>77</v>
      </c>
      <c r="AY200" s="248" t="s">
        <v>128</v>
      </c>
    </row>
    <row r="201" s="1" customFormat="1" ht="16.5" customHeight="1">
      <c r="B201" s="45"/>
      <c r="C201" s="220" t="s">
        <v>340</v>
      </c>
      <c r="D201" s="220" t="s">
        <v>132</v>
      </c>
      <c r="E201" s="221" t="s">
        <v>341</v>
      </c>
      <c r="F201" s="222" t="s">
        <v>342</v>
      </c>
      <c r="G201" s="223" t="s">
        <v>204</v>
      </c>
      <c r="H201" s="224">
        <v>147</v>
      </c>
      <c r="I201" s="225"/>
      <c r="J201" s="226">
        <f>ROUND(I201*H201,2)</f>
        <v>0</v>
      </c>
      <c r="K201" s="222" t="s">
        <v>21</v>
      </c>
      <c r="L201" s="71"/>
      <c r="M201" s="227" t="s">
        <v>21</v>
      </c>
      <c r="N201" s="228" t="s">
        <v>40</v>
      </c>
      <c r="O201" s="46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AR201" s="23" t="s">
        <v>131</v>
      </c>
      <c r="AT201" s="23" t="s">
        <v>132</v>
      </c>
      <c r="AU201" s="23" t="s">
        <v>79</v>
      </c>
      <c r="AY201" s="23" t="s">
        <v>128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23" t="s">
        <v>77</v>
      </c>
      <c r="BK201" s="231">
        <f>ROUND(I201*H201,2)</f>
        <v>0</v>
      </c>
      <c r="BL201" s="23" t="s">
        <v>131</v>
      </c>
      <c r="BM201" s="23" t="s">
        <v>343</v>
      </c>
    </row>
    <row r="202" s="11" customFormat="1">
      <c r="B202" s="238"/>
      <c r="C202" s="239"/>
      <c r="D202" s="232" t="s">
        <v>191</v>
      </c>
      <c r="E202" s="240" t="s">
        <v>21</v>
      </c>
      <c r="F202" s="241" t="s">
        <v>344</v>
      </c>
      <c r="G202" s="239"/>
      <c r="H202" s="242">
        <v>147</v>
      </c>
      <c r="I202" s="243"/>
      <c r="J202" s="239"/>
      <c r="K202" s="239"/>
      <c r="L202" s="244"/>
      <c r="M202" s="245"/>
      <c r="N202" s="246"/>
      <c r="O202" s="246"/>
      <c r="P202" s="246"/>
      <c r="Q202" s="246"/>
      <c r="R202" s="246"/>
      <c r="S202" s="246"/>
      <c r="T202" s="247"/>
      <c r="AT202" s="248" t="s">
        <v>191</v>
      </c>
      <c r="AU202" s="248" t="s">
        <v>79</v>
      </c>
      <c r="AV202" s="11" t="s">
        <v>79</v>
      </c>
      <c r="AW202" s="11" t="s">
        <v>33</v>
      </c>
      <c r="AX202" s="11" t="s">
        <v>77</v>
      </c>
      <c r="AY202" s="248" t="s">
        <v>128</v>
      </c>
    </row>
    <row r="203" s="1" customFormat="1" ht="16.5" customHeight="1">
      <c r="B203" s="45"/>
      <c r="C203" s="220" t="s">
        <v>345</v>
      </c>
      <c r="D203" s="220" t="s">
        <v>132</v>
      </c>
      <c r="E203" s="221" t="s">
        <v>346</v>
      </c>
      <c r="F203" s="222" t="s">
        <v>347</v>
      </c>
      <c r="G203" s="223" t="s">
        <v>204</v>
      </c>
      <c r="H203" s="224">
        <v>30</v>
      </c>
      <c r="I203" s="225"/>
      <c r="J203" s="226">
        <f>ROUND(I203*H203,2)</f>
        <v>0</v>
      </c>
      <c r="K203" s="222" t="s">
        <v>21</v>
      </c>
      <c r="L203" s="71"/>
      <c r="M203" s="227" t="s">
        <v>21</v>
      </c>
      <c r="N203" s="228" t="s">
        <v>40</v>
      </c>
      <c r="O203" s="46"/>
      <c r="P203" s="229">
        <f>O203*H203</f>
        <v>0</v>
      </c>
      <c r="Q203" s="229">
        <v>0</v>
      </c>
      <c r="R203" s="229">
        <f>Q203*H203</f>
        <v>0</v>
      </c>
      <c r="S203" s="229">
        <v>0</v>
      </c>
      <c r="T203" s="230">
        <f>S203*H203</f>
        <v>0</v>
      </c>
      <c r="AR203" s="23" t="s">
        <v>131</v>
      </c>
      <c r="AT203" s="23" t="s">
        <v>132</v>
      </c>
      <c r="AU203" s="23" t="s">
        <v>79</v>
      </c>
      <c r="AY203" s="23" t="s">
        <v>128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23" t="s">
        <v>77</v>
      </c>
      <c r="BK203" s="231">
        <f>ROUND(I203*H203,2)</f>
        <v>0</v>
      </c>
      <c r="BL203" s="23" t="s">
        <v>131</v>
      </c>
      <c r="BM203" s="23" t="s">
        <v>348</v>
      </c>
    </row>
    <row r="204" s="11" customFormat="1">
      <c r="B204" s="238"/>
      <c r="C204" s="239"/>
      <c r="D204" s="232" t="s">
        <v>191</v>
      </c>
      <c r="E204" s="240" t="s">
        <v>21</v>
      </c>
      <c r="F204" s="241" t="s">
        <v>349</v>
      </c>
      <c r="G204" s="239"/>
      <c r="H204" s="242">
        <v>30</v>
      </c>
      <c r="I204" s="243"/>
      <c r="J204" s="239"/>
      <c r="K204" s="239"/>
      <c r="L204" s="244"/>
      <c r="M204" s="245"/>
      <c r="N204" s="246"/>
      <c r="O204" s="246"/>
      <c r="P204" s="246"/>
      <c r="Q204" s="246"/>
      <c r="R204" s="246"/>
      <c r="S204" s="246"/>
      <c r="T204" s="247"/>
      <c r="AT204" s="248" t="s">
        <v>191</v>
      </c>
      <c r="AU204" s="248" t="s">
        <v>79</v>
      </c>
      <c r="AV204" s="11" t="s">
        <v>79</v>
      </c>
      <c r="AW204" s="11" t="s">
        <v>33</v>
      </c>
      <c r="AX204" s="11" t="s">
        <v>77</v>
      </c>
      <c r="AY204" s="248" t="s">
        <v>128</v>
      </c>
    </row>
    <row r="205" s="1" customFormat="1" ht="16.5" customHeight="1">
      <c r="B205" s="45"/>
      <c r="C205" s="220" t="s">
        <v>350</v>
      </c>
      <c r="D205" s="220" t="s">
        <v>132</v>
      </c>
      <c r="E205" s="221" t="s">
        <v>351</v>
      </c>
      <c r="F205" s="222" t="s">
        <v>352</v>
      </c>
      <c r="G205" s="223" t="s">
        <v>189</v>
      </c>
      <c r="H205" s="224">
        <v>25</v>
      </c>
      <c r="I205" s="225"/>
      <c r="J205" s="226">
        <f>ROUND(I205*H205,2)</f>
        <v>0</v>
      </c>
      <c r="K205" s="222" t="s">
        <v>21</v>
      </c>
      <c r="L205" s="71"/>
      <c r="M205" s="227" t="s">
        <v>21</v>
      </c>
      <c r="N205" s="228" t="s">
        <v>40</v>
      </c>
      <c r="O205" s="46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AR205" s="23" t="s">
        <v>131</v>
      </c>
      <c r="AT205" s="23" t="s">
        <v>132</v>
      </c>
      <c r="AU205" s="23" t="s">
        <v>79</v>
      </c>
      <c r="AY205" s="23" t="s">
        <v>128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23" t="s">
        <v>77</v>
      </c>
      <c r="BK205" s="231">
        <f>ROUND(I205*H205,2)</f>
        <v>0</v>
      </c>
      <c r="BL205" s="23" t="s">
        <v>131</v>
      </c>
      <c r="BM205" s="23" t="s">
        <v>353</v>
      </c>
    </row>
    <row r="206" s="1" customFormat="1">
      <c r="B206" s="45"/>
      <c r="C206" s="73"/>
      <c r="D206" s="232" t="s">
        <v>139</v>
      </c>
      <c r="E206" s="73"/>
      <c r="F206" s="233" t="s">
        <v>354</v>
      </c>
      <c r="G206" s="73"/>
      <c r="H206" s="73"/>
      <c r="I206" s="190"/>
      <c r="J206" s="73"/>
      <c r="K206" s="73"/>
      <c r="L206" s="71"/>
      <c r="M206" s="234"/>
      <c r="N206" s="46"/>
      <c r="O206" s="46"/>
      <c r="P206" s="46"/>
      <c r="Q206" s="46"/>
      <c r="R206" s="46"/>
      <c r="S206" s="46"/>
      <c r="T206" s="94"/>
      <c r="AT206" s="23" t="s">
        <v>139</v>
      </c>
      <c r="AU206" s="23" t="s">
        <v>79</v>
      </c>
    </row>
    <row r="207" s="11" customFormat="1">
      <c r="B207" s="238"/>
      <c r="C207" s="239"/>
      <c r="D207" s="232" t="s">
        <v>191</v>
      </c>
      <c r="E207" s="240" t="s">
        <v>21</v>
      </c>
      <c r="F207" s="241" t="s">
        <v>301</v>
      </c>
      <c r="G207" s="239"/>
      <c r="H207" s="242">
        <v>25</v>
      </c>
      <c r="I207" s="243"/>
      <c r="J207" s="239"/>
      <c r="K207" s="239"/>
      <c r="L207" s="244"/>
      <c r="M207" s="245"/>
      <c r="N207" s="246"/>
      <c r="O207" s="246"/>
      <c r="P207" s="246"/>
      <c r="Q207" s="246"/>
      <c r="R207" s="246"/>
      <c r="S207" s="246"/>
      <c r="T207" s="247"/>
      <c r="AT207" s="248" t="s">
        <v>191</v>
      </c>
      <c r="AU207" s="248" t="s">
        <v>79</v>
      </c>
      <c r="AV207" s="11" t="s">
        <v>79</v>
      </c>
      <c r="AW207" s="11" t="s">
        <v>33</v>
      </c>
      <c r="AX207" s="11" t="s">
        <v>77</v>
      </c>
      <c r="AY207" s="248" t="s">
        <v>128</v>
      </c>
    </row>
    <row r="208" s="1" customFormat="1" ht="16.5" customHeight="1">
      <c r="B208" s="45"/>
      <c r="C208" s="220" t="s">
        <v>355</v>
      </c>
      <c r="D208" s="220" t="s">
        <v>132</v>
      </c>
      <c r="E208" s="221" t="s">
        <v>356</v>
      </c>
      <c r="F208" s="222" t="s">
        <v>357</v>
      </c>
      <c r="G208" s="223" t="s">
        <v>204</v>
      </c>
      <c r="H208" s="224">
        <v>67</v>
      </c>
      <c r="I208" s="225"/>
      <c r="J208" s="226">
        <f>ROUND(I208*H208,2)</f>
        <v>0</v>
      </c>
      <c r="K208" s="222" t="s">
        <v>21</v>
      </c>
      <c r="L208" s="71"/>
      <c r="M208" s="227" t="s">
        <v>21</v>
      </c>
      <c r="N208" s="228" t="s">
        <v>40</v>
      </c>
      <c r="O208" s="46"/>
      <c r="P208" s="229">
        <f>O208*H208</f>
        <v>0</v>
      </c>
      <c r="Q208" s="229">
        <v>0</v>
      </c>
      <c r="R208" s="229">
        <f>Q208*H208</f>
        <v>0</v>
      </c>
      <c r="S208" s="229">
        <v>0</v>
      </c>
      <c r="T208" s="230">
        <f>S208*H208</f>
        <v>0</v>
      </c>
      <c r="AR208" s="23" t="s">
        <v>131</v>
      </c>
      <c r="AT208" s="23" t="s">
        <v>132</v>
      </c>
      <c r="AU208" s="23" t="s">
        <v>79</v>
      </c>
      <c r="AY208" s="23" t="s">
        <v>128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23" t="s">
        <v>77</v>
      </c>
      <c r="BK208" s="231">
        <f>ROUND(I208*H208,2)</f>
        <v>0</v>
      </c>
      <c r="BL208" s="23" t="s">
        <v>131</v>
      </c>
      <c r="BM208" s="23" t="s">
        <v>358</v>
      </c>
    </row>
    <row r="209" s="11" customFormat="1">
      <c r="B209" s="238"/>
      <c r="C209" s="239"/>
      <c r="D209" s="232" t="s">
        <v>191</v>
      </c>
      <c r="E209" s="240" t="s">
        <v>21</v>
      </c>
      <c r="F209" s="241" t="s">
        <v>359</v>
      </c>
      <c r="G209" s="239"/>
      <c r="H209" s="242">
        <v>67</v>
      </c>
      <c r="I209" s="243"/>
      <c r="J209" s="239"/>
      <c r="K209" s="239"/>
      <c r="L209" s="244"/>
      <c r="M209" s="245"/>
      <c r="N209" s="246"/>
      <c r="O209" s="246"/>
      <c r="P209" s="246"/>
      <c r="Q209" s="246"/>
      <c r="R209" s="246"/>
      <c r="S209" s="246"/>
      <c r="T209" s="247"/>
      <c r="AT209" s="248" t="s">
        <v>191</v>
      </c>
      <c r="AU209" s="248" t="s">
        <v>79</v>
      </c>
      <c r="AV209" s="11" t="s">
        <v>79</v>
      </c>
      <c r="AW209" s="11" t="s">
        <v>33</v>
      </c>
      <c r="AX209" s="11" t="s">
        <v>77</v>
      </c>
      <c r="AY209" s="248" t="s">
        <v>128</v>
      </c>
    </row>
    <row r="210" s="1" customFormat="1" ht="16.5" customHeight="1">
      <c r="B210" s="45"/>
      <c r="C210" s="220" t="s">
        <v>360</v>
      </c>
      <c r="D210" s="220" t="s">
        <v>132</v>
      </c>
      <c r="E210" s="221" t="s">
        <v>361</v>
      </c>
      <c r="F210" s="222" t="s">
        <v>362</v>
      </c>
      <c r="G210" s="223" t="s">
        <v>204</v>
      </c>
      <c r="H210" s="224">
        <v>67</v>
      </c>
      <c r="I210" s="225"/>
      <c r="J210" s="226">
        <f>ROUND(I210*H210,2)</f>
        <v>0</v>
      </c>
      <c r="K210" s="222" t="s">
        <v>21</v>
      </c>
      <c r="L210" s="71"/>
      <c r="M210" s="227" t="s">
        <v>21</v>
      </c>
      <c r="N210" s="228" t="s">
        <v>40</v>
      </c>
      <c r="O210" s="46"/>
      <c r="P210" s="229">
        <f>O210*H210</f>
        <v>0</v>
      </c>
      <c r="Q210" s="229">
        <v>0</v>
      </c>
      <c r="R210" s="229">
        <f>Q210*H210</f>
        <v>0</v>
      </c>
      <c r="S210" s="229">
        <v>0</v>
      </c>
      <c r="T210" s="230">
        <f>S210*H210</f>
        <v>0</v>
      </c>
      <c r="AR210" s="23" t="s">
        <v>131</v>
      </c>
      <c r="AT210" s="23" t="s">
        <v>132</v>
      </c>
      <c r="AU210" s="23" t="s">
        <v>79</v>
      </c>
      <c r="AY210" s="23" t="s">
        <v>128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23" t="s">
        <v>77</v>
      </c>
      <c r="BK210" s="231">
        <f>ROUND(I210*H210,2)</f>
        <v>0</v>
      </c>
      <c r="BL210" s="23" t="s">
        <v>131</v>
      </c>
      <c r="BM210" s="23" t="s">
        <v>363</v>
      </c>
    </row>
    <row r="211" s="11" customFormat="1">
      <c r="B211" s="238"/>
      <c r="C211" s="239"/>
      <c r="D211" s="232" t="s">
        <v>191</v>
      </c>
      <c r="E211" s="240" t="s">
        <v>21</v>
      </c>
      <c r="F211" s="241" t="s">
        <v>359</v>
      </c>
      <c r="G211" s="239"/>
      <c r="H211" s="242">
        <v>67</v>
      </c>
      <c r="I211" s="243"/>
      <c r="J211" s="239"/>
      <c r="K211" s="239"/>
      <c r="L211" s="244"/>
      <c r="M211" s="245"/>
      <c r="N211" s="246"/>
      <c r="O211" s="246"/>
      <c r="P211" s="246"/>
      <c r="Q211" s="246"/>
      <c r="R211" s="246"/>
      <c r="S211" s="246"/>
      <c r="T211" s="247"/>
      <c r="AT211" s="248" t="s">
        <v>191</v>
      </c>
      <c r="AU211" s="248" t="s">
        <v>79</v>
      </c>
      <c r="AV211" s="11" t="s">
        <v>79</v>
      </c>
      <c r="AW211" s="11" t="s">
        <v>33</v>
      </c>
      <c r="AX211" s="11" t="s">
        <v>77</v>
      </c>
      <c r="AY211" s="248" t="s">
        <v>128</v>
      </c>
    </row>
    <row r="212" s="1" customFormat="1" ht="16.5" customHeight="1">
      <c r="B212" s="45"/>
      <c r="C212" s="220" t="s">
        <v>364</v>
      </c>
      <c r="D212" s="220" t="s">
        <v>132</v>
      </c>
      <c r="E212" s="221" t="s">
        <v>365</v>
      </c>
      <c r="F212" s="222" t="s">
        <v>366</v>
      </c>
      <c r="G212" s="223" t="s">
        <v>204</v>
      </c>
      <c r="H212" s="224">
        <v>117</v>
      </c>
      <c r="I212" s="225"/>
      <c r="J212" s="226">
        <f>ROUND(I212*H212,2)</f>
        <v>0</v>
      </c>
      <c r="K212" s="222" t="s">
        <v>21</v>
      </c>
      <c r="L212" s="71"/>
      <c r="M212" s="227" t="s">
        <v>21</v>
      </c>
      <c r="N212" s="228" t="s">
        <v>40</v>
      </c>
      <c r="O212" s="46"/>
      <c r="P212" s="229">
        <f>O212*H212</f>
        <v>0</v>
      </c>
      <c r="Q212" s="229">
        <v>0</v>
      </c>
      <c r="R212" s="229">
        <f>Q212*H212</f>
        <v>0</v>
      </c>
      <c r="S212" s="229">
        <v>0</v>
      </c>
      <c r="T212" s="230">
        <f>S212*H212</f>
        <v>0</v>
      </c>
      <c r="AR212" s="23" t="s">
        <v>131</v>
      </c>
      <c r="AT212" s="23" t="s">
        <v>132</v>
      </c>
      <c r="AU212" s="23" t="s">
        <v>79</v>
      </c>
      <c r="AY212" s="23" t="s">
        <v>128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23" t="s">
        <v>77</v>
      </c>
      <c r="BK212" s="231">
        <f>ROUND(I212*H212,2)</f>
        <v>0</v>
      </c>
      <c r="BL212" s="23" t="s">
        <v>131</v>
      </c>
      <c r="BM212" s="23" t="s">
        <v>367</v>
      </c>
    </row>
    <row r="213" s="11" customFormat="1">
      <c r="B213" s="238"/>
      <c r="C213" s="239"/>
      <c r="D213" s="232" t="s">
        <v>191</v>
      </c>
      <c r="E213" s="240" t="s">
        <v>21</v>
      </c>
      <c r="F213" s="241" t="s">
        <v>368</v>
      </c>
      <c r="G213" s="239"/>
      <c r="H213" s="242">
        <v>117</v>
      </c>
      <c r="I213" s="243"/>
      <c r="J213" s="239"/>
      <c r="K213" s="239"/>
      <c r="L213" s="244"/>
      <c r="M213" s="245"/>
      <c r="N213" s="246"/>
      <c r="O213" s="246"/>
      <c r="P213" s="246"/>
      <c r="Q213" s="246"/>
      <c r="R213" s="246"/>
      <c r="S213" s="246"/>
      <c r="T213" s="247"/>
      <c r="AT213" s="248" t="s">
        <v>191</v>
      </c>
      <c r="AU213" s="248" t="s">
        <v>79</v>
      </c>
      <c r="AV213" s="11" t="s">
        <v>79</v>
      </c>
      <c r="AW213" s="11" t="s">
        <v>33</v>
      </c>
      <c r="AX213" s="11" t="s">
        <v>77</v>
      </c>
      <c r="AY213" s="248" t="s">
        <v>128</v>
      </c>
    </row>
    <row r="214" s="1" customFormat="1" ht="16.5" customHeight="1">
      <c r="B214" s="45"/>
      <c r="C214" s="220" t="s">
        <v>369</v>
      </c>
      <c r="D214" s="220" t="s">
        <v>132</v>
      </c>
      <c r="E214" s="221" t="s">
        <v>370</v>
      </c>
      <c r="F214" s="222" t="s">
        <v>371</v>
      </c>
      <c r="G214" s="223" t="s">
        <v>189</v>
      </c>
      <c r="H214" s="224">
        <v>509</v>
      </c>
      <c r="I214" s="225"/>
      <c r="J214" s="226">
        <f>ROUND(I214*H214,2)</f>
        <v>0</v>
      </c>
      <c r="K214" s="222" t="s">
        <v>21</v>
      </c>
      <c r="L214" s="71"/>
      <c r="M214" s="227" t="s">
        <v>21</v>
      </c>
      <c r="N214" s="228" t="s">
        <v>40</v>
      </c>
      <c r="O214" s="46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AR214" s="23" t="s">
        <v>131</v>
      </c>
      <c r="AT214" s="23" t="s">
        <v>132</v>
      </c>
      <c r="AU214" s="23" t="s">
        <v>79</v>
      </c>
      <c r="AY214" s="23" t="s">
        <v>128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23" t="s">
        <v>77</v>
      </c>
      <c r="BK214" s="231">
        <f>ROUND(I214*H214,2)</f>
        <v>0</v>
      </c>
      <c r="BL214" s="23" t="s">
        <v>131</v>
      </c>
      <c r="BM214" s="23" t="s">
        <v>372</v>
      </c>
    </row>
    <row r="215" s="11" customFormat="1">
      <c r="B215" s="238"/>
      <c r="C215" s="239"/>
      <c r="D215" s="232" t="s">
        <v>191</v>
      </c>
      <c r="E215" s="240" t="s">
        <v>21</v>
      </c>
      <c r="F215" s="241" t="s">
        <v>373</v>
      </c>
      <c r="G215" s="239"/>
      <c r="H215" s="242">
        <v>509</v>
      </c>
      <c r="I215" s="243"/>
      <c r="J215" s="239"/>
      <c r="K215" s="239"/>
      <c r="L215" s="244"/>
      <c r="M215" s="245"/>
      <c r="N215" s="246"/>
      <c r="O215" s="246"/>
      <c r="P215" s="246"/>
      <c r="Q215" s="246"/>
      <c r="R215" s="246"/>
      <c r="S215" s="246"/>
      <c r="T215" s="247"/>
      <c r="AT215" s="248" t="s">
        <v>191</v>
      </c>
      <c r="AU215" s="248" t="s">
        <v>79</v>
      </c>
      <c r="AV215" s="11" t="s">
        <v>79</v>
      </c>
      <c r="AW215" s="11" t="s">
        <v>33</v>
      </c>
      <c r="AX215" s="11" t="s">
        <v>77</v>
      </c>
      <c r="AY215" s="248" t="s">
        <v>128</v>
      </c>
    </row>
    <row r="216" s="1" customFormat="1" ht="16.5" customHeight="1">
      <c r="B216" s="45"/>
      <c r="C216" s="220" t="s">
        <v>374</v>
      </c>
      <c r="D216" s="220" t="s">
        <v>132</v>
      </c>
      <c r="E216" s="221" t="s">
        <v>375</v>
      </c>
      <c r="F216" s="222" t="s">
        <v>376</v>
      </c>
      <c r="G216" s="223" t="s">
        <v>204</v>
      </c>
      <c r="H216" s="224">
        <v>93</v>
      </c>
      <c r="I216" s="225"/>
      <c r="J216" s="226">
        <f>ROUND(I216*H216,2)</f>
        <v>0</v>
      </c>
      <c r="K216" s="222" t="s">
        <v>21</v>
      </c>
      <c r="L216" s="71"/>
      <c r="M216" s="227" t="s">
        <v>21</v>
      </c>
      <c r="N216" s="228" t="s">
        <v>40</v>
      </c>
      <c r="O216" s="46"/>
      <c r="P216" s="229">
        <f>O216*H216</f>
        <v>0</v>
      </c>
      <c r="Q216" s="229">
        <v>0</v>
      </c>
      <c r="R216" s="229">
        <f>Q216*H216</f>
        <v>0</v>
      </c>
      <c r="S216" s="229">
        <v>0</v>
      </c>
      <c r="T216" s="230">
        <f>S216*H216</f>
        <v>0</v>
      </c>
      <c r="AR216" s="23" t="s">
        <v>131</v>
      </c>
      <c r="AT216" s="23" t="s">
        <v>132</v>
      </c>
      <c r="AU216" s="23" t="s">
        <v>79</v>
      </c>
      <c r="AY216" s="23" t="s">
        <v>128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23" t="s">
        <v>77</v>
      </c>
      <c r="BK216" s="231">
        <f>ROUND(I216*H216,2)</f>
        <v>0</v>
      </c>
      <c r="BL216" s="23" t="s">
        <v>131</v>
      </c>
      <c r="BM216" s="23" t="s">
        <v>377</v>
      </c>
    </row>
    <row r="217" s="11" customFormat="1">
      <c r="B217" s="238"/>
      <c r="C217" s="239"/>
      <c r="D217" s="232" t="s">
        <v>191</v>
      </c>
      <c r="E217" s="240" t="s">
        <v>21</v>
      </c>
      <c r="F217" s="241" t="s">
        <v>378</v>
      </c>
      <c r="G217" s="239"/>
      <c r="H217" s="242">
        <v>93</v>
      </c>
      <c r="I217" s="243"/>
      <c r="J217" s="239"/>
      <c r="K217" s="239"/>
      <c r="L217" s="244"/>
      <c r="M217" s="245"/>
      <c r="N217" s="246"/>
      <c r="O217" s="246"/>
      <c r="P217" s="246"/>
      <c r="Q217" s="246"/>
      <c r="R217" s="246"/>
      <c r="S217" s="246"/>
      <c r="T217" s="247"/>
      <c r="AT217" s="248" t="s">
        <v>191</v>
      </c>
      <c r="AU217" s="248" t="s">
        <v>79</v>
      </c>
      <c r="AV217" s="11" t="s">
        <v>79</v>
      </c>
      <c r="AW217" s="11" t="s">
        <v>33</v>
      </c>
      <c r="AX217" s="11" t="s">
        <v>77</v>
      </c>
      <c r="AY217" s="248" t="s">
        <v>128</v>
      </c>
    </row>
    <row r="218" s="10" customFormat="1" ht="29.88" customHeight="1">
      <c r="B218" s="204"/>
      <c r="C218" s="205"/>
      <c r="D218" s="206" t="s">
        <v>68</v>
      </c>
      <c r="E218" s="218" t="s">
        <v>379</v>
      </c>
      <c r="F218" s="218" t="s">
        <v>380</v>
      </c>
      <c r="G218" s="205"/>
      <c r="H218" s="205"/>
      <c r="I218" s="208"/>
      <c r="J218" s="219">
        <f>BK218</f>
        <v>0</v>
      </c>
      <c r="K218" s="205"/>
      <c r="L218" s="210"/>
      <c r="M218" s="211"/>
      <c r="N218" s="212"/>
      <c r="O218" s="212"/>
      <c r="P218" s="213">
        <f>SUM(P219:P250)</f>
        <v>0</v>
      </c>
      <c r="Q218" s="212"/>
      <c r="R218" s="213">
        <f>SUM(R219:R250)</f>
        <v>0</v>
      </c>
      <c r="S218" s="212"/>
      <c r="T218" s="214">
        <f>SUM(T219:T250)</f>
        <v>0</v>
      </c>
      <c r="AR218" s="215" t="s">
        <v>77</v>
      </c>
      <c r="AT218" s="216" t="s">
        <v>68</v>
      </c>
      <c r="AU218" s="216" t="s">
        <v>77</v>
      </c>
      <c r="AY218" s="215" t="s">
        <v>128</v>
      </c>
      <c r="BK218" s="217">
        <f>SUM(BK219:BK250)</f>
        <v>0</v>
      </c>
    </row>
    <row r="219" s="1" customFormat="1" ht="25.5" customHeight="1">
      <c r="B219" s="45"/>
      <c r="C219" s="220" t="s">
        <v>381</v>
      </c>
      <c r="D219" s="220" t="s">
        <v>132</v>
      </c>
      <c r="E219" s="221" t="s">
        <v>382</v>
      </c>
      <c r="F219" s="222" t="s">
        <v>383</v>
      </c>
      <c r="G219" s="223" t="s">
        <v>384</v>
      </c>
      <c r="H219" s="224">
        <v>1070.079</v>
      </c>
      <c r="I219" s="225"/>
      <c r="J219" s="226">
        <f>ROUND(I219*H219,2)</f>
        <v>0</v>
      </c>
      <c r="K219" s="222" t="s">
        <v>136</v>
      </c>
      <c r="L219" s="71"/>
      <c r="M219" s="227" t="s">
        <v>21</v>
      </c>
      <c r="N219" s="228" t="s">
        <v>40</v>
      </c>
      <c r="O219" s="46"/>
      <c r="P219" s="229">
        <f>O219*H219</f>
        <v>0</v>
      </c>
      <c r="Q219" s="229">
        <v>0</v>
      </c>
      <c r="R219" s="229">
        <f>Q219*H219</f>
        <v>0</v>
      </c>
      <c r="S219" s="229">
        <v>0</v>
      </c>
      <c r="T219" s="230">
        <f>S219*H219</f>
        <v>0</v>
      </c>
      <c r="AR219" s="23" t="s">
        <v>131</v>
      </c>
      <c r="AT219" s="23" t="s">
        <v>132</v>
      </c>
      <c r="AU219" s="23" t="s">
        <v>79</v>
      </c>
      <c r="AY219" s="23" t="s">
        <v>128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23" t="s">
        <v>77</v>
      </c>
      <c r="BK219" s="231">
        <f>ROUND(I219*H219,2)</f>
        <v>0</v>
      </c>
      <c r="BL219" s="23" t="s">
        <v>131</v>
      </c>
      <c r="BM219" s="23" t="s">
        <v>385</v>
      </c>
    </row>
    <row r="220" s="11" customFormat="1">
      <c r="B220" s="238"/>
      <c r="C220" s="239"/>
      <c r="D220" s="232" t="s">
        <v>191</v>
      </c>
      <c r="E220" s="240" t="s">
        <v>21</v>
      </c>
      <c r="F220" s="241" t="s">
        <v>386</v>
      </c>
      <c r="G220" s="239"/>
      <c r="H220" s="242">
        <v>867.67999999999995</v>
      </c>
      <c r="I220" s="243"/>
      <c r="J220" s="239"/>
      <c r="K220" s="239"/>
      <c r="L220" s="244"/>
      <c r="M220" s="245"/>
      <c r="N220" s="246"/>
      <c r="O220" s="246"/>
      <c r="P220" s="246"/>
      <c r="Q220" s="246"/>
      <c r="R220" s="246"/>
      <c r="S220" s="246"/>
      <c r="T220" s="247"/>
      <c r="AT220" s="248" t="s">
        <v>191</v>
      </c>
      <c r="AU220" s="248" t="s">
        <v>79</v>
      </c>
      <c r="AV220" s="11" t="s">
        <v>79</v>
      </c>
      <c r="AW220" s="11" t="s">
        <v>33</v>
      </c>
      <c r="AX220" s="11" t="s">
        <v>69</v>
      </c>
      <c r="AY220" s="248" t="s">
        <v>128</v>
      </c>
    </row>
    <row r="221" s="11" customFormat="1">
      <c r="B221" s="238"/>
      <c r="C221" s="239"/>
      <c r="D221" s="232" t="s">
        <v>191</v>
      </c>
      <c r="E221" s="240" t="s">
        <v>21</v>
      </c>
      <c r="F221" s="241" t="s">
        <v>387</v>
      </c>
      <c r="G221" s="239"/>
      <c r="H221" s="242">
        <v>43.948999999999998</v>
      </c>
      <c r="I221" s="243"/>
      <c r="J221" s="239"/>
      <c r="K221" s="239"/>
      <c r="L221" s="244"/>
      <c r="M221" s="245"/>
      <c r="N221" s="246"/>
      <c r="O221" s="246"/>
      <c r="P221" s="246"/>
      <c r="Q221" s="246"/>
      <c r="R221" s="246"/>
      <c r="S221" s="246"/>
      <c r="T221" s="247"/>
      <c r="AT221" s="248" t="s">
        <v>191</v>
      </c>
      <c r="AU221" s="248" t="s">
        <v>79</v>
      </c>
      <c r="AV221" s="11" t="s">
        <v>79</v>
      </c>
      <c r="AW221" s="11" t="s">
        <v>33</v>
      </c>
      <c r="AX221" s="11" t="s">
        <v>69</v>
      </c>
      <c r="AY221" s="248" t="s">
        <v>128</v>
      </c>
    </row>
    <row r="222" s="13" customFormat="1">
      <c r="B222" s="270"/>
      <c r="C222" s="271"/>
      <c r="D222" s="232" t="s">
        <v>191</v>
      </c>
      <c r="E222" s="272" t="s">
        <v>21</v>
      </c>
      <c r="F222" s="273" t="s">
        <v>388</v>
      </c>
      <c r="G222" s="271"/>
      <c r="H222" s="274">
        <v>911.62900000000002</v>
      </c>
      <c r="I222" s="275"/>
      <c r="J222" s="271"/>
      <c r="K222" s="271"/>
      <c r="L222" s="276"/>
      <c r="M222" s="277"/>
      <c r="N222" s="278"/>
      <c r="O222" s="278"/>
      <c r="P222" s="278"/>
      <c r="Q222" s="278"/>
      <c r="R222" s="278"/>
      <c r="S222" s="278"/>
      <c r="T222" s="279"/>
      <c r="AT222" s="280" t="s">
        <v>191</v>
      </c>
      <c r="AU222" s="280" t="s">
        <v>79</v>
      </c>
      <c r="AV222" s="13" t="s">
        <v>145</v>
      </c>
      <c r="AW222" s="13" t="s">
        <v>33</v>
      </c>
      <c r="AX222" s="13" t="s">
        <v>69</v>
      </c>
      <c r="AY222" s="280" t="s">
        <v>128</v>
      </c>
    </row>
    <row r="223" s="11" customFormat="1">
      <c r="B223" s="238"/>
      <c r="C223" s="239"/>
      <c r="D223" s="232" t="s">
        <v>191</v>
      </c>
      <c r="E223" s="240" t="s">
        <v>21</v>
      </c>
      <c r="F223" s="241" t="s">
        <v>389</v>
      </c>
      <c r="G223" s="239"/>
      <c r="H223" s="242">
        <v>52.817</v>
      </c>
      <c r="I223" s="243"/>
      <c r="J223" s="239"/>
      <c r="K223" s="239"/>
      <c r="L223" s="244"/>
      <c r="M223" s="245"/>
      <c r="N223" s="246"/>
      <c r="O223" s="246"/>
      <c r="P223" s="246"/>
      <c r="Q223" s="246"/>
      <c r="R223" s="246"/>
      <c r="S223" s="246"/>
      <c r="T223" s="247"/>
      <c r="AT223" s="248" t="s">
        <v>191</v>
      </c>
      <c r="AU223" s="248" t="s">
        <v>79</v>
      </c>
      <c r="AV223" s="11" t="s">
        <v>79</v>
      </c>
      <c r="AW223" s="11" t="s">
        <v>33</v>
      </c>
      <c r="AX223" s="11" t="s">
        <v>69</v>
      </c>
      <c r="AY223" s="248" t="s">
        <v>128</v>
      </c>
    </row>
    <row r="224" s="11" customFormat="1">
      <c r="B224" s="238"/>
      <c r="C224" s="239"/>
      <c r="D224" s="232" t="s">
        <v>191</v>
      </c>
      <c r="E224" s="240" t="s">
        <v>21</v>
      </c>
      <c r="F224" s="241" t="s">
        <v>390</v>
      </c>
      <c r="G224" s="239"/>
      <c r="H224" s="242">
        <v>105.633</v>
      </c>
      <c r="I224" s="243"/>
      <c r="J224" s="239"/>
      <c r="K224" s="239"/>
      <c r="L224" s="244"/>
      <c r="M224" s="245"/>
      <c r="N224" s="246"/>
      <c r="O224" s="246"/>
      <c r="P224" s="246"/>
      <c r="Q224" s="246"/>
      <c r="R224" s="246"/>
      <c r="S224" s="246"/>
      <c r="T224" s="247"/>
      <c r="AT224" s="248" t="s">
        <v>191</v>
      </c>
      <c r="AU224" s="248" t="s">
        <v>79</v>
      </c>
      <c r="AV224" s="11" t="s">
        <v>79</v>
      </c>
      <c r="AW224" s="11" t="s">
        <v>33</v>
      </c>
      <c r="AX224" s="11" t="s">
        <v>69</v>
      </c>
      <c r="AY224" s="248" t="s">
        <v>128</v>
      </c>
    </row>
    <row r="225" s="13" customFormat="1">
      <c r="B225" s="270"/>
      <c r="C225" s="271"/>
      <c r="D225" s="232" t="s">
        <v>191</v>
      </c>
      <c r="E225" s="272" t="s">
        <v>21</v>
      </c>
      <c r="F225" s="273" t="s">
        <v>388</v>
      </c>
      <c r="G225" s="271"/>
      <c r="H225" s="274">
        <v>158.44999999999999</v>
      </c>
      <c r="I225" s="275"/>
      <c r="J225" s="271"/>
      <c r="K225" s="271"/>
      <c r="L225" s="276"/>
      <c r="M225" s="277"/>
      <c r="N225" s="278"/>
      <c r="O225" s="278"/>
      <c r="P225" s="278"/>
      <c r="Q225" s="278"/>
      <c r="R225" s="278"/>
      <c r="S225" s="278"/>
      <c r="T225" s="279"/>
      <c r="AT225" s="280" t="s">
        <v>191</v>
      </c>
      <c r="AU225" s="280" t="s">
        <v>79</v>
      </c>
      <c r="AV225" s="13" t="s">
        <v>145</v>
      </c>
      <c r="AW225" s="13" t="s">
        <v>33</v>
      </c>
      <c r="AX225" s="13" t="s">
        <v>69</v>
      </c>
      <c r="AY225" s="280" t="s">
        <v>128</v>
      </c>
    </row>
    <row r="226" s="12" customFormat="1">
      <c r="B226" s="249"/>
      <c r="C226" s="250"/>
      <c r="D226" s="232" t="s">
        <v>191</v>
      </c>
      <c r="E226" s="251" t="s">
        <v>21</v>
      </c>
      <c r="F226" s="252" t="s">
        <v>194</v>
      </c>
      <c r="G226" s="250"/>
      <c r="H226" s="253">
        <v>1070.079</v>
      </c>
      <c r="I226" s="254"/>
      <c r="J226" s="250"/>
      <c r="K226" s="250"/>
      <c r="L226" s="255"/>
      <c r="M226" s="256"/>
      <c r="N226" s="257"/>
      <c r="O226" s="257"/>
      <c r="P226" s="257"/>
      <c r="Q226" s="257"/>
      <c r="R226" s="257"/>
      <c r="S226" s="257"/>
      <c r="T226" s="258"/>
      <c r="AT226" s="259" t="s">
        <v>191</v>
      </c>
      <c r="AU226" s="259" t="s">
        <v>79</v>
      </c>
      <c r="AV226" s="12" t="s">
        <v>131</v>
      </c>
      <c r="AW226" s="12" t="s">
        <v>33</v>
      </c>
      <c r="AX226" s="12" t="s">
        <v>77</v>
      </c>
      <c r="AY226" s="259" t="s">
        <v>128</v>
      </c>
    </row>
    <row r="227" s="1" customFormat="1" ht="25.5" customHeight="1">
      <c r="B227" s="45"/>
      <c r="C227" s="220" t="s">
        <v>391</v>
      </c>
      <c r="D227" s="220" t="s">
        <v>132</v>
      </c>
      <c r="E227" s="221" t="s">
        <v>392</v>
      </c>
      <c r="F227" s="222" t="s">
        <v>393</v>
      </c>
      <c r="G227" s="223" t="s">
        <v>384</v>
      </c>
      <c r="H227" s="224">
        <v>20331.501</v>
      </c>
      <c r="I227" s="225"/>
      <c r="J227" s="226">
        <f>ROUND(I227*H227,2)</f>
        <v>0</v>
      </c>
      <c r="K227" s="222" t="s">
        <v>136</v>
      </c>
      <c r="L227" s="71"/>
      <c r="M227" s="227" t="s">
        <v>21</v>
      </c>
      <c r="N227" s="228" t="s">
        <v>40</v>
      </c>
      <c r="O227" s="46"/>
      <c r="P227" s="229">
        <f>O227*H227</f>
        <v>0</v>
      </c>
      <c r="Q227" s="229">
        <v>0</v>
      </c>
      <c r="R227" s="229">
        <f>Q227*H227</f>
        <v>0</v>
      </c>
      <c r="S227" s="229">
        <v>0</v>
      </c>
      <c r="T227" s="230">
        <f>S227*H227</f>
        <v>0</v>
      </c>
      <c r="AR227" s="23" t="s">
        <v>131</v>
      </c>
      <c r="AT227" s="23" t="s">
        <v>132</v>
      </c>
      <c r="AU227" s="23" t="s">
        <v>79</v>
      </c>
      <c r="AY227" s="23" t="s">
        <v>128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23" t="s">
        <v>77</v>
      </c>
      <c r="BK227" s="231">
        <f>ROUND(I227*H227,2)</f>
        <v>0</v>
      </c>
      <c r="BL227" s="23" t="s">
        <v>131</v>
      </c>
      <c r="BM227" s="23" t="s">
        <v>394</v>
      </c>
    </row>
    <row r="228" s="11" customFormat="1">
      <c r="B228" s="238"/>
      <c r="C228" s="239"/>
      <c r="D228" s="232" t="s">
        <v>191</v>
      </c>
      <c r="E228" s="240" t="s">
        <v>21</v>
      </c>
      <c r="F228" s="241" t="s">
        <v>395</v>
      </c>
      <c r="G228" s="239"/>
      <c r="H228" s="242">
        <v>20331.501</v>
      </c>
      <c r="I228" s="243"/>
      <c r="J228" s="239"/>
      <c r="K228" s="239"/>
      <c r="L228" s="244"/>
      <c r="M228" s="245"/>
      <c r="N228" s="246"/>
      <c r="O228" s="246"/>
      <c r="P228" s="246"/>
      <c r="Q228" s="246"/>
      <c r="R228" s="246"/>
      <c r="S228" s="246"/>
      <c r="T228" s="247"/>
      <c r="AT228" s="248" t="s">
        <v>191</v>
      </c>
      <c r="AU228" s="248" t="s">
        <v>79</v>
      </c>
      <c r="AV228" s="11" t="s">
        <v>79</v>
      </c>
      <c r="AW228" s="11" t="s">
        <v>33</v>
      </c>
      <c r="AX228" s="11" t="s">
        <v>77</v>
      </c>
      <c r="AY228" s="248" t="s">
        <v>128</v>
      </c>
    </row>
    <row r="229" s="1" customFormat="1" ht="25.5" customHeight="1">
      <c r="B229" s="45"/>
      <c r="C229" s="220" t="s">
        <v>396</v>
      </c>
      <c r="D229" s="220" t="s">
        <v>132</v>
      </c>
      <c r="E229" s="221" t="s">
        <v>397</v>
      </c>
      <c r="F229" s="222" t="s">
        <v>398</v>
      </c>
      <c r="G229" s="223" t="s">
        <v>384</v>
      </c>
      <c r="H229" s="224">
        <v>71.400000000000006</v>
      </c>
      <c r="I229" s="225"/>
      <c r="J229" s="226">
        <f>ROUND(I229*H229,2)</f>
        <v>0</v>
      </c>
      <c r="K229" s="222" t="s">
        <v>136</v>
      </c>
      <c r="L229" s="71"/>
      <c r="M229" s="227" t="s">
        <v>21</v>
      </c>
      <c r="N229" s="228" t="s">
        <v>40</v>
      </c>
      <c r="O229" s="46"/>
      <c r="P229" s="229">
        <f>O229*H229</f>
        <v>0</v>
      </c>
      <c r="Q229" s="229">
        <v>0</v>
      </c>
      <c r="R229" s="229">
        <f>Q229*H229</f>
        <v>0</v>
      </c>
      <c r="S229" s="229">
        <v>0</v>
      </c>
      <c r="T229" s="230">
        <f>S229*H229</f>
        <v>0</v>
      </c>
      <c r="AR229" s="23" t="s">
        <v>131</v>
      </c>
      <c r="AT229" s="23" t="s">
        <v>132</v>
      </c>
      <c r="AU229" s="23" t="s">
        <v>79</v>
      </c>
      <c r="AY229" s="23" t="s">
        <v>128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23" t="s">
        <v>77</v>
      </c>
      <c r="BK229" s="231">
        <f>ROUND(I229*H229,2)</f>
        <v>0</v>
      </c>
      <c r="BL229" s="23" t="s">
        <v>131</v>
      </c>
      <c r="BM229" s="23" t="s">
        <v>399</v>
      </c>
    </row>
    <row r="230" s="11" customFormat="1">
      <c r="B230" s="238"/>
      <c r="C230" s="239"/>
      <c r="D230" s="232" t="s">
        <v>191</v>
      </c>
      <c r="E230" s="240" t="s">
        <v>21</v>
      </c>
      <c r="F230" s="241" t="s">
        <v>400</v>
      </c>
      <c r="G230" s="239"/>
      <c r="H230" s="242">
        <v>71.400000000000006</v>
      </c>
      <c r="I230" s="243"/>
      <c r="J230" s="239"/>
      <c r="K230" s="239"/>
      <c r="L230" s="244"/>
      <c r="M230" s="245"/>
      <c r="N230" s="246"/>
      <c r="O230" s="246"/>
      <c r="P230" s="246"/>
      <c r="Q230" s="246"/>
      <c r="R230" s="246"/>
      <c r="S230" s="246"/>
      <c r="T230" s="247"/>
      <c r="AT230" s="248" t="s">
        <v>191</v>
      </c>
      <c r="AU230" s="248" t="s">
        <v>79</v>
      </c>
      <c r="AV230" s="11" t="s">
        <v>79</v>
      </c>
      <c r="AW230" s="11" t="s">
        <v>33</v>
      </c>
      <c r="AX230" s="11" t="s">
        <v>77</v>
      </c>
      <c r="AY230" s="248" t="s">
        <v>128</v>
      </c>
    </row>
    <row r="231" s="1" customFormat="1" ht="25.5" customHeight="1">
      <c r="B231" s="45"/>
      <c r="C231" s="220" t="s">
        <v>401</v>
      </c>
      <c r="D231" s="220" t="s">
        <v>132</v>
      </c>
      <c r="E231" s="221" t="s">
        <v>402</v>
      </c>
      <c r="F231" s="222" t="s">
        <v>393</v>
      </c>
      <c r="G231" s="223" t="s">
        <v>384</v>
      </c>
      <c r="H231" s="224">
        <v>1356.5999999999999</v>
      </c>
      <c r="I231" s="225"/>
      <c r="J231" s="226">
        <f>ROUND(I231*H231,2)</f>
        <v>0</v>
      </c>
      <c r="K231" s="222" t="s">
        <v>136</v>
      </c>
      <c r="L231" s="71"/>
      <c r="M231" s="227" t="s">
        <v>21</v>
      </c>
      <c r="N231" s="228" t="s">
        <v>40</v>
      </c>
      <c r="O231" s="46"/>
      <c r="P231" s="229">
        <f>O231*H231</f>
        <v>0</v>
      </c>
      <c r="Q231" s="229">
        <v>0</v>
      </c>
      <c r="R231" s="229">
        <f>Q231*H231</f>
        <v>0</v>
      </c>
      <c r="S231" s="229">
        <v>0</v>
      </c>
      <c r="T231" s="230">
        <f>S231*H231</f>
        <v>0</v>
      </c>
      <c r="AR231" s="23" t="s">
        <v>131</v>
      </c>
      <c r="AT231" s="23" t="s">
        <v>132</v>
      </c>
      <c r="AU231" s="23" t="s">
        <v>79</v>
      </c>
      <c r="AY231" s="23" t="s">
        <v>128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23" t="s">
        <v>77</v>
      </c>
      <c r="BK231" s="231">
        <f>ROUND(I231*H231,2)</f>
        <v>0</v>
      </c>
      <c r="BL231" s="23" t="s">
        <v>131</v>
      </c>
      <c r="BM231" s="23" t="s">
        <v>403</v>
      </c>
    </row>
    <row r="232" s="11" customFormat="1">
      <c r="B232" s="238"/>
      <c r="C232" s="239"/>
      <c r="D232" s="232" t="s">
        <v>191</v>
      </c>
      <c r="E232" s="240" t="s">
        <v>21</v>
      </c>
      <c r="F232" s="241" t="s">
        <v>404</v>
      </c>
      <c r="G232" s="239"/>
      <c r="H232" s="242">
        <v>1356.5999999999999</v>
      </c>
      <c r="I232" s="243"/>
      <c r="J232" s="239"/>
      <c r="K232" s="239"/>
      <c r="L232" s="244"/>
      <c r="M232" s="245"/>
      <c r="N232" s="246"/>
      <c r="O232" s="246"/>
      <c r="P232" s="246"/>
      <c r="Q232" s="246"/>
      <c r="R232" s="246"/>
      <c r="S232" s="246"/>
      <c r="T232" s="247"/>
      <c r="AT232" s="248" t="s">
        <v>191</v>
      </c>
      <c r="AU232" s="248" t="s">
        <v>79</v>
      </c>
      <c r="AV232" s="11" t="s">
        <v>79</v>
      </c>
      <c r="AW232" s="11" t="s">
        <v>33</v>
      </c>
      <c r="AX232" s="11" t="s">
        <v>77</v>
      </c>
      <c r="AY232" s="248" t="s">
        <v>128</v>
      </c>
    </row>
    <row r="233" s="1" customFormat="1" ht="25.5" customHeight="1">
      <c r="B233" s="45"/>
      <c r="C233" s="220" t="s">
        <v>405</v>
      </c>
      <c r="D233" s="220" t="s">
        <v>132</v>
      </c>
      <c r="E233" s="221" t="s">
        <v>406</v>
      </c>
      <c r="F233" s="222" t="s">
        <v>407</v>
      </c>
      <c r="G233" s="223" t="s">
        <v>384</v>
      </c>
      <c r="H233" s="224">
        <v>1070.079</v>
      </c>
      <c r="I233" s="225"/>
      <c r="J233" s="226">
        <f>ROUND(I233*H233,2)</f>
        <v>0</v>
      </c>
      <c r="K233" s="222" t="s">
        <v>136</v>
      </c>
      <c r="L233" s="71"/>
      <c r="M233" s="227" t="s">
        <v>21</v>
      </c>
      <c r="N233" s="228" t="s">
        <v>40</v>
      </c>
      <c r="O233" s="46"/>
      <c r="P233" s="229">
        <f>O233*H233</f>
        <v>0</v>
      </c>
      <c r="Q233" s="229">
        <v>0</v>
      </c>
      <c r="R233" s="229">
        <f>Q233*H233</f>
        <v>0</v>
      </c>
      <c r="S233" s="229">
        <v>0</v>
      </c>
      <c r="T233" s="230">
        <f>S233*H233</f>
        <v>0</v>
      </c>
      <c r="AR233" s="23" t="s">
        <v>131</v>
      </c>
      <c r="AT233" s="23" t="s">
        <v>132</v>
      </c>
      <c r="AU233" s="23" t="s">
        <v>79</v>
      </c>
      <c r="AY233" s="23" t="s">
        <v>128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23" t="s">
        <v>77</v>
      </c>
      <c r="BK233" s="231">
        <f>ROUND(I233*H233,2)</f>
        <v>0</v>
      </c>
      <c r="BL233" s="23" t="s">
        <v>131</v>
      </c>
      <c r="BM233" s="23" t="s">
        <v>408</v>
      </c>
    </row>
    <row r="234" s="11" customFormat="1">
      <c r="B234" s="238"/>
      <c r="C234" s="239"/>
      <c r="D234" s="232" t="s">
        <v>191</v>
      </c>
      <c r="E234" s="240" t="s">
        <v>21</v>
      </c>
      <c r="F234" s="241" t="s">
        <v>386</v>
      </c>
      <c r="G234" s="239"/>
      <c r="H234" s="242">
        <v>867.67999999999995</v>
      </c>
      <c r="I234" s="243"/>
      <c r="J234" s="239"/>
      <c r="K234" s="239"/>
      <c r="L234" s="244"/>
      <c r="M234" s="245"/>
      <c r="N234" s="246"/>
      <c r="O234" s="246"/>
      <c r="P234" s="246"/>
      <c r="Q234" s="246"/>
      <c r="R234" s="246"/>
      <c r="S234" s="246"/>
      <c r="T234" s="247"/>
      <c r="AT234" s="248" t="s">
        <v>191</v>
      </c>
      <c r="AU234" s="248" t="s">
        <v>79</v>
      </c>
      <c r="AV234" s="11" t="s">
        <v>79</v>
      </c>
      <c r="AW234" s="11" t="s">
        <v>33</v>
      </c>
      <c r="AX234" s="11" t="s">
        <v>69</v>
      </c>
      <c r="AY234" s="248" t="s">
        <v>128</v>
      </c>
    </row>
    <row r="235" s="11" customFormat="1">
      <c r="B235" s="238"/>
      <c r="C235" s="239"/>
      <c r="D235" s="232" t="s">
        <v>191</v>
      </c>
      <c r="E235" s="240" t="s">
        <v>21</v>
      </c>
      <c r="F235" s="241" t="s">
        <v>387</v>
      </c>
      <c r="G235" s="239"/>
      <c r="H235" s="242">
        <v>43.948999999999998</v>
      </c>
      <c r="I235" s="243"/>
      <c r="J235" s="239"/>
      <c r="K235" s="239"/>
      <c r="L235" s="244"/>
      <c r="M235" s="245"/>
      <c r="N235" s="246"/>
      <c r="O235" s="246"/>
      <c r="P235" s="246"/>
      <c r="Q235" s="246"/>
      <c r="R235" s="246"/>
      <c r="S235" s="246"/>
      <c r="T235" s="247"/>
      <c r="AT235" s="248" t="s">
        <v>191</v>
      </c>
      <c r="AU235" s="248" t="s">
        <v>79</v>
      </c>
      <c r="AV235" s="11" t="s">
        <v>79</v>
      </c>
      <c r="AW235" s="11" t="s">
        <v>33</v>
      </c>
      <c r="AX235" s="11" t="s">
        <v>69</v>
      </c>
      <c r="AY235" s="248" t="s">
        <v>128</v>
      </c>
    </row>
    <row r="236" s="13" customFormat="1">
      <c r="B236" s="270"/>
      <c r="C236" s="271"/>
      <c r="D236" s="232" t="s">
        <v>191</v>
      </c>
      <c r="E236" s="272" t="s">
        <v>21</v>
      </c>
      <c r="F236" s="273" t="s">
        <v>388</v>
      </c>
      <c r="G236" s="271"/>
      <c r="H236" s="274">
        <v>911.62900000000002</v>
      </c>
      <c r="I236" s="275"/>
      <c r="J236" s="271"/>
      <c r="K236" s="271"/>
      <c r="L236" s="276"/>
      <c r="M236" s="277"/>
      <c r="N236" s="278"/>
      <c r="O236" s="278"/>
      <c r="P236" s="278"/>
      <c r="Q236" s="278"/>
      <c r="R236" s="278"/>
      <c r="S236" s="278"/>
      <c r="T236" s="279"/>
      <c r="AT236" s="280" t="s">
        <v>191</v>
      </c>
      <c r="AU236" s="280" t="s">
        <v>79</v>
      </c>
      <c r="AV236" s="13" t="s">
        <v>145</v>
      </c>
      <c r="AW236" s="13" t="s">
        <v>33</v>
      </c>
      <c r="AX236" s="13" t="s">
        <v>69</v>
      </c>
      <c r="AY236" s="280" t="s">
        <v>128</v>
      </c>
    </row>
    <row r="237" s="11" customFormat="1">
      <c r="B237" s="238"/>
      <c r="C237" s="239"/>
      <c r="D237" s="232" t="s">
        <v>191</v>
      </c>
      <c r="E237" s="240" t="s">
        <v>21</v>
      </c>
      <c r="F237" s="241" t="s">
        <v>389</v>
      </c>
      <c r="G237" s="239"/>
      <c r="H237" s="242">
        <v>52.817</v>
      </c>
      <c r="I237" s="243"/>
      <c r="J237" s="239"/>
      <c r="K237" s="239"/>
      <c r="L237" s="244"/>
      <c r="M237" s="245"/>
      <c r="N237" s="246"/>
      <c r="O237" s="246"/>
      <c r="P237" s="246"/>
      <c r="Q237" s="246"/>
      <c r="R237" s="246"/>
      <c r="S237" s="246"/>
      <c r="T237" s="247"/>
      <c r="AT237" s="248" t="s">
        <v>191</v>
      </c>
      <c r="AU237" s="248" t="s">
        <v>79</v>
      </c>
      <c r="AV237" s="11" t="s">
        <v>79</v>
      </c>
      <c r="AW237" s="11" t="s">
        <v>33</v>
      </c>
      <c r="AX237" s="11" t="s">
        <v>69</v>
      </c>
      <c r="AY237" s="248" t="s">
        <v>128</v>
      </c>
    </row>
    <row r="238" s="11" customFormat="1">
      <c r="B238" s="238"/>
      <c r="C238" s="239"/>
      <c r="D238" s="232" t="s">
        <v>191</v>
      </c>
      <c r="E238" s="240" t="s">
        <v>21</v>
      </c>
      <c r="F238" s="241" t="s">
        <v>390</v>
      </c>
      <c r="G238" s="239"/>
      <c r="H238" s="242">
        <v>105.633</v>
      </c>
      <c r="I238" s="243"/>
      <c r="J238" s="239"/>
      <c r="K238" s="239"/>
      <c r="L238" s="244"/>
      <c r="M238" s="245"/>
      <c r="N238" s="246"/>
      <c r="O238" s="246"/>
      <c r="P238" s="246"/>
      <c r="Q238" s="246"/>
      <c r="R238" s="246"/>
      <c r="S238" s="246"/>
      <c r="T238" s="247"/>
      <c r="AT238" s="248" t="s">
        <v>191</v>
      </c>
      <c r="AU238" s="248" t="s">
        <v>79</v>
      </c>
      <c r="AV238" s="11" t="s">
        <v>79</v>
      </c>
      <c r="AW238" s="11" t="s">
        <v>33</v>
      </c>
      <c r="AX238" s="11" t="s">
        <v>69</v>
      </c>
      <c r="AY238" s="248" t="s">
        <v>128</v>
      </c>
    </row>
    <row r="239" s="13" customFormat="1">
      <c r="B239" s="270"/>
      <c r="C239" s="271"/>
      <c r="D239" s="232" t="s">
        <v>191</v>
      </c>
      <c r="E239" s="272" t="s">
        <v>21</v>
      </c>
      <c r="F239" s="273" t="s">
        <v>388</v>
      </c>
      <c r="G239" s="271"/>
      <c r="H239" s="274">
        <v>158.44999999999999</v>
      </c>
      <c r="I239" s="275"/>
      <c r="J239" s="271"/>
      <c r="K239" s="271"/>
      <c r="L239" s="276"/>
      <c r="M239" s="277"/>
      <c r="N239" s="278"/>
      <c r="O239" s="278"/>
      <c r="P239" s="278"/>
      <c r="Q239" s="278"/>
      <c r="R239" s="278"/>
      <c r="S239" s="278"/>
      <c r="T239" s="279"/>
      <c r="AT239" s="280" t="s">
        <v>191</v>
      </c>
      <c r="AU239" s="280" t="s">
        <v>79</v>
      </c>
      <c r="AV239" s="13" t="s">
        <v>145</v>
      </c>
      <c r="AW239" s="13" t="s">
        <v>33</v>
      </c>
      <c r="AX239" s="13" t="s">
        <v>69</v>
      </c>
      <c r="AY239" s="280" t="s">
        <v>128</v>
      </c>
    </row>
    <row r="240" s="12" customFormat="1">
      <c r="B240" s="249"/>
      <c r="C240" s="250"/>
      <c r="D240" s="232" t="s">
        <v>191</v>
      </c>
      <c r="E240" s="251" t="s">
        <v>21</v>
      </c>
      <c r="F240" s="252" t="s">
        <v>194</v>
      </c>
      <c r="G240" s="250"/>
      <c r="H240" s="253">
        <v>1070.079</v>
      </c>
      <c r="I240" s="254"/>
      <c r="J240" s="250"/>
      <c r="K240" s="250"/>
      <c r="L240" s="255"/>
      <c r="M240" s="256"/>
      <c r="N240" s="257"/>
      <c r="O240" s="257"/>
      <c r="P240" s="257"/>
      <c r="Q240" s="257"/>
      <c r="R240" s="257"/>
      <c r="S240" s="257"/>
      <c r="T240" s="258"/>
      <c r="AT240" s="259" t="s">
        <v>191</v>
      </c>
      <c r="AU240" s="259" t="s">
        <v>79</v>
      </c>
      <c r="AV240" s="12" t="s">
        <v>131</v>
      </c>
      <c r="AW240" s="12" t="s">
        <v>33</v>
      </c>
      <c r="AX240" s="12" t="s">
        <v>77</v>
      </c>
      <c r="AY240" s="259" t="s">
        <v>128</v>
      </c>
    </row>
    <row r="241" s="1" customFormat="1" ht="25.5" customHeight="1">
      <c r="B241" s="45"/>
      <c r="C241" s="220" t="s">
        <v>409</v>
      </c>
      <c r="D241" s="220" t="s">
        <v>132</v>
      </c>
      <c r="E241" s="221" t="s">
        <v>410</v>
      </c>
      <c r="F241" s="222" t="s">
        <v>411</v>
      </c>
      <c r="G241" s="223" t="s">
        <v>384</v>
      </c>
      <c r="H241" s="224">
        <v>71.400000000000006</v>
      </c>
      <c r="I241" s="225"/>
      <c r="J241" s="226">
        <f>ROUND(I241*H241,2)</f>
        <v>0</v>
      </c>
      <c r="K241" s="222" t="s">
        <v>136</v>
      </c>
      <c r="L241" s="71"/>
      <c r="M241" s="227" t="s">
        <v>21</v>
      </c>
      <c r="N241" s="228" t="s">
        <v>40</v>
      </c>
      <c r="O241" s="46"/>
      <c r="P241" s="229">
        <f>O241*H241</f>
        <v>0</v>
      </c>
      <c r="Q241" s="229">
        <v>0</v>
      </c>
      <c r="R241" s="229">
        <f>Q241*H241</f>
        <v>0</v>
      </c>
      <c r="S241" s="229">
        <v>0</v>
      </c>
      <c r="T241" s="230">
        <f>S241*H241</f>
        <v>0</v>
      </c>
      <c r="AR241" s="23" t="s">
        <v>131</v>
      </c>
      <c r="AT241" s="23" t="s">
        <v>132</v>
      </c>
      <c r="AU241" s="23" t="s">
        <v>79</v>
      </c>
      <c r="AY241" s="23" t="s">
        <v>128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23" t="s">
        <v>77</v>
      </c>
      <c r="BK241" s="231">
        <f>ROUND(I241*H241,2)</f>
        <v>0</v>
      </c>
      <c r="BL241" s="23" t="s">
        <v>131</v>
      </c>
      <c r="BM241" s="23" t="s">
        <v>412</v>
      </c>
    </row>
    <row r="242" s="11" customFormat="1">
      <c r="B242" s="238"/>
      <c r="C242" s="239"/>
      <c r="D242" s="232" t="s">
        <v>191</v>
      </c>
      <c r="E242" s="240" t="s">
        <v>21</v>
      </c>
      <c r="F242" s="241" t="s">
        <v>400</v>
      </c>
      <c r="G242" s="239"/>
      <c r="H242" s="242">
        <v>71.400000000000006</v>
      </c>
      <c r="I242" s="243"/>
      <c r="J242" s="239"/>
      <c r="K242" s="239"/>
      <c r="L242" s="244"/>
      <c r="M242" s="245"/>
      <c r="N242" s="246"/>
      <c r="O242" s="246"/>
      <c r="P242" s="246"/>
      <c r="Q242" s="246"/>
      <c r="R242" s="246"/>
      <c r="S242" s="246"/>
      <c r="T242" s="247"/>
      <c r="AT242" s="248" t="s">
        <v>191</v>
      </c>
      <c r="AU242" s="248" t="s">
        <v>79</v>
      </c>
      <c r="AV242" s="11" t="s">
        <v>79</v>
      </c>
      <c r="AW242" s="11" t="s">
        <v>33</v>
      </c>
      <c r="AX242" s="11" t="s">
        <v>77</v>
      </c>
      <c r="AY242" s="248" t="s">
        <v>128</v>
      </c>
    </row>
    <row r="243" s="1" customFormat="1" ht="16.5" customHeight="1">
      <c r="B243" s="45"/>
      <c r="C243" s="220" t="s">
        <v>413</v>
      </c>
      <c r="D243" s="220" t="s">
        <v>132</v>
      </c>
      <c r="E243" s="221" t="s">
        <v>414</v>
      </c>
      <c r="F243" s="222" t="s">
        <v>415</v>
      </c>
      <c r="G243" s="223" t="s">
        <v>384</v>
      </c>
      <c r="H243" s="224">
        <v>1070.079</v>
      </c>
      <c r="I243" s="225"/>
      <c r="J243" s="226">
        <f>ROUND(I243*H243,2)</f>
        <v>0</v>
      </c>
      <c r="K243" s="222" t="s">
        <v>21</v>
      </c>
      <c r="L243" s="71"/>
      <c r="M243" s="227" t="s">
        <v>21</v>
      </c>
      <c r="N243" s="228" t="s">
        <v>40</v>
      </c>
      <c r="O243" s="46"/>
      <c r="P243" s="229">
        <f>O243*H243</f>
        <v>0</v>
      </c>
      <c r="Q243" s="229">
        <v>0</v>
      </c>
      <c r="R243" s="229">
        <f>Q243*H243</f>
        <v>0</v>
      </c>
      <c r="S243" s="229">
        <v>0</v>
      </c>
      <c r="T243" s="230">
        <f>S243*H243</f>
        <v>0</v>
      </c>
      <c r="AR243" s="23" t="s">
        <v>131</v>
      </c>
      <c r="AT243" s="23" t="s">
        <v>132</v>
      </c>
      <c r="AU243" s="23" t="s">
        <v>79</v>
      </c>
      <c r="AY243" s="23" t="s">
        <v>128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23" t="s">
        <v>77</v>
      </c>
      <c r="BK243" s="231">
        <f>ROUND(I243*H243,2)</f>
        <v>0</v>
      </c>
      <c r="BL243" s="23" t="s">
        <v>131</v>
      </c>
      <c r="BM243" s="23" t="s">
        <v>416</v>
      </c>
    </row>
    <row r="244" s="11" customFormat="1">
      <c r="B244" s="238"/>
      <c r="C244" s="239"/>
      <c r="D244" s="232" t="s">
        <v>191</v>
      </c>
      <c r="E244" s="240" t="s">
        <v>21</v>
      </c>
      <c r="F244" s="241" t="s">
        <v>386</v>
      </c>
      <c r="G244" s="239"/>
      <c r="H244" s="242">
        <v>867.67999999999995</v>
      </c>
      <c r="I244" s="243"/>
      <c r="J244" s="239"/>
      <c r="K244" s="239"/>
      <c r="L244" s="244"/>
      <c r="M244" s="245"/>
      <c r="N244" s="246"/>
      <c r="O244" s="246"/>
      <c r="P244" s="246"/>
      <c r="Q244" s="246"/>
      <c r="R244" s="246"/>
      <c r="S244" s="246"/>
      <c r="T244" s="247"/>
      <c r="AT244" s="248" t="s">
        <v>191</v>
      </c>
      <c r="AU244" s="248" t="s">
        <v>79</v>
      </c>
      <c r="AV244" s="11" t="s">
        <v>79</v>
      </c>
      <c r="AW244" s="11" t="s">
        <v>33</v>
      </c>
      <c r="AX244" s="11" t="s">
        <v>69</v>
      </c>
      <c r="AY244" s="248" t="s">
        <v>128</v>
      </c>
    </row>
    <row r="245" s="11" customFormat="1">
      <c r="B245" s="238"/>
      <c r="C245" s="239"/>
      <c r="D245" s="232" t="s">
        <v>191</v>
      </c>
      <c r="E245" s="240" t="s">
        <v>21</v>
      </c>
      <c r="F245" s="241" t="s">
        <v>387</v>
      </c>
      <c r="G245" s="239"/>
      <c r="H245" s="242">
        <v>43.948999999999998</v>
      </c>
      <c r="I245" s="243"/>
      <c r="J245" s="239"/>
      <c r="K245" s="239"/>
      <c r="L245" s="244"/>
      <c r="M245" s="245"/>
      <c r="N245" s="246"/>
      <c r="O245" s="246"/>
      <c r="P245" s="246"/>
      <c r="Q245" s="246"/>
      <c r="R245" s="246"/>
      <c r="S245" s="246"/>
      <c r="T245" s="247"/>
      <c r="AT245" s="248" t="s">
        <v>191</v>
      </c>
      <c r="AU245" s="248" t="s">
        <v>79</v>
      </c>
      <c r="AV245" s="11" t="s">
        <v>79</v>
      </c>
      <c r="AW245" s="11" t="s">
        <v>33</v>
      </c>
      <c r="AX245" s="11" t="s">
        <v>69</v>
      </c>
      <c r="AY245" s="248" t="s">
        <v>128</v>
      </c>
    </row>
    <row r="246" s="13" customFormat="1">
      <c r="B246" s="270"/>
      <c r="C246" s="271"/>
      <c r="D246" s="232" t="s">
        <v>191</v>
      </c>
      <c r="E246" s="272" t="s">
        <v>21</v>
      </c>
      <c r="F246" s="273" t="s">
        <v>388</v>
      </c>
      <c r="G246" s="271"/>
      <c r="H246" s="274">
        <v>911.62900000000002</v>
      </c>
      <c r="I246" s="275"/>
      <c r="J246" s="271"/>
      <c r="K246" s="271"/>
      <c r="L246" s="276"/>
      <c r="M246" s="277"/>
      <c r="N246" s="278"/>
      <c r="O246" s="278"/>
      <c r="P246" s="278"/>
      <c r="Q246" s="278"/>
      <c r="R246" s="278"/>
      <c r="S246" s="278"/>
      <c r="T246" s="279"/>
      <c r="AT246" s="280" t="s">
        <v>191</v>
      </c>
      <c r="AU246" s="280" t="s">
        <v>79</v>
      </c>
      <c r="AV246" s="13" t="s">
        <v>145</v>
      </c>
      <c r="AW246" s="13" t="s">
        <v>33</v>
      </c>
      <c r="AX246" s="13" t="s">
        <v>69</v>
      </c>
      <c r="AY246" s="280" t="s">
        <v>128</v>
      </c>
    </row>
    <row r="247" s="11" customFormat="1">
      <c r="B247" s="238"/>
      <c r="C247" s="239"/>
      <c r="D247" s="232" t="s">
        <v>191</v>
      </c>
      <c r="E247" s="240" t="s">
        <v>21</v>
      </c>
      <c r="F247" s="241" t="s">
        <v>389</v>
      </c>
      <c r="G247" s="239"/>
      <c r="H247" s="242">
        <v>52.817</v>
      </c>
      <c r="I247" s="243"/>
      <c r="J247" s="239"/>
      <c r="K247" s="239"/>
      <c r="L247" s="244"/>
      <c r="M247" s="245"/>
      <c r="N247" s="246"/>
      <c r="O247" s="246"/>
      <c r="P247" s="246"/>
      <c r="Q247" s="246"/>
      <c r="R247" s="246"/>
      <c r="S247" s="246"/>
      <c r="T247" s="247"/>
      <c r="AT247" s="248" t="s">
        <v>191</v>
      </c>
      <c r="AU247" s="248" t="s">
        <v>79</v>
      </c>
      <c r="AV247" s="11" t="s">
        <v>79</v>
      </c>
      <c r="AW247" s="11" t="s">
        <v>33</v>
      </c>
      <c r="AX247" s="11" t="s">
        <v>69</v>
      </c>
      <c r="AY247" s="248" t="s">
        <v>128</v>
      </c>
    </row>
    <row r="248" s="11" customFormat="1">
      <c r="B248" s="238"/>
      <c r="C248" s="239"/>
      <c r="D248" s="232" t="s">
        <v>191</v>
      </c>
      <c r="E248" s="240" t="s">
        <v>21</v>
      </c>
      <c r="F248" s="241" t="s">
        <v>390</v>
      </c>
      <c r="G248" s="239"/>
      <c r="H248" s="242">
        <v>105.633</v>
      </c>
      <c r="I248" s="243"/>
      <c r="J248" s="239"/>
      <c r="K248" s="239"/>
      <c r="L248" s="244"/>
      <c r="M248" s="245"/>
      <c r="N248" s="246"/>
      <c r="O248" s="246"/>
      <c r="P248" s="246"/>
      <c r="Q248" s="246"/>
      <c r="R248" s="246"/>
      <c r="S248" s="246"/>
      <c r="T248" s="247"/>
      <c r="AT248" s="248" t="s">
        <v>191</v>
      </c>
      <c r="AU248" s="248" t="s">
        <v>79</v>
      </c>
      <c r="AV248" s="11" t="s">
        <v>79</v>
      </c>
      <c r="AW248" s="11" t="s">
        <v>33</v>
      </c>
      <c r="AX248" s="11" t="s">
        <v>69</v>
      </c>
      <c r="AY248" s="248" t="s">
        <v>128</v>
      </c>
    </row>
    <row r="249" s="13" customFormat="1">
      <c r="B249" s="270"/>
      <c r="C249" s="271"/>
      <c r="D249" s="232" t="s">
        <v>191</v>
      </c>
      <c r="E249" s="272" t="s">
        <v>21</v>
      </c>
      <c r="F249" s="273" t="s">
        <v>388</v>
      </c>
      <c r="G249" s="271"/>
      <c r="H249" s="274">
        <v>158.44999999999999</v>
      </c>
      <c r="I249" s="275"/>
      <c r="J249" s="271"/>
      <c r="K249" s="271"/>
      <c r="L249" s="276"/>
      <c r="M249" s="277"/>
      <c r="N249" s="278"/>
      <c r="O249" s="278"/>
      <c r="P249" s="278"/>
      <c r="Q249" s="278"/>
      <c r="R249" s="278"/>
      <c r="S249" s="278"/>
      <c r="T249" s="279"/>
      <c r="AT249" s="280" t="s">
        <v>191</v>
      </c>
      <c r="AU249" s="280" t="s">
        <v>79</v>
      </c>
      <c r="AV249" s="13" t="s">
        <v>145</v>
      </c>
      <c r="AW249" s="13" t="s">
        <v>33</v>
      </c>
      <c r="AX249" s="13" t="s">
        <v>69</v>
      </c>
      <c r="AY249" s="280" t="s">
        <v>128</v>
      </c>
    </row>
    <row r="250" s="12" customFormat="1">
      <c r="B250" s="249"/>
      <c r="C250" s="250"/>
      <c r="D250" s="232" t="s">
        <v>191</v>
      </c>
      <c r="E250" s="251" t="s">
        <v>21</v>
      </c>
      <c r="F250" s="252" t="s">
        <v>194</v>
      </c>
      <c r="G250" s="250"/>
      <c r="H250" s="253">
        <v>1070.079</v>
      </c>
      <c r="I250" s="254"/>
      <c r="J250" s="250"/>
      <c r="K250" s="250"/>
      <c r="L250" s="255"/>
      <c r="M250" s="256"/>
      <c r="N250" s="257"/>
      <c r="O250" s="257"/>
      <c r="P250" s="257"/>
      <c r="Q250" s="257"/>
      <c r="R250" s="257"/>
      <c r="S250" s="257"/>
      <c r="T250" s="258"/>
      <c r="AT250" s="259" t="s">
        <v>191</v>
      </c>
      <c r="AU250" s="259" t="s">
        <v>79</v>
      </c>
      <c r="AV250" s="12" t="s">
        <v>131</v>
      </c>
      <c r="AW250" s="12" t="s">
        <v>33</v>
      </c>
      <c r="AX250" s="12" t="s">
        <v>77</v>
      </c>
      <c r="AY250" s="259" t="s">
        <v>128</v>
      </c>
    </row>
    <row r="251" s="10" customFormat="1" ht="29.88" customHeight="1">
      <c r="B251" s="204"/>
      <c r="C251" s="205"/>
      <c r="D251" s="206" t="s">
        <v>68</v>
      </c>
      <c r="E251" s="218" t="s">
        <v>417</v>
      </c>
      <c r="F251" s="218" t="s">
        <v>418</v>
      </c>
      <c r="G251" s="205"/>
      <c r="H251" s="205"/>
      <c r="I251" s="208"/>
      <c r="J251" s="219">
        <f>BK251</f>
        <v>0</v>
      </c>
      <c r="K251" s="205"/>
      <c r="L251" s="210"/>
      <c r="M251" s="211"/>
      <c r="N251" s="212"/>
      <c r="O251" s="212"/>
      <c r="P251" s="213">
        <f>P252</f>
        <v>0</v>
      </c>
      <c r="Q251" s="212"/>
      <c r="R251" s="213">
        <f>R252</f>
        <v>0</v>
      </c>
      <c r="S251" s="212"/>
      <c r="T251" s="214">
        <f>T252</f>
        <v>0</v>
      </c>
      <c r="AR251" s="215" t="s">
        <v>77</v>
      </c>
      <c r="AT251" s="216" t="s">
        <v>68</v>
      </c>
      <c r="AU251" s="216" t="s">
        <v>77</v>
      </c>
      <c r="AY251" s="215" t="s">
        <v>128</v>
      </c>
      <c r="BK251" s="217">
        <f>BK252</f>
        <v>0</v>
      </c>
    </row>
    <row r="252" s="1" customFormat="1" ht="25.5" customHeight="1">
      <c r="B252" s="45"/>
      <c r="C252" s="220" t="s">
        <v>419</v>
      </c>
      <c r="D252" s="220" t="s">
        <v>132</v>
      </c>
      <c r="E252" s="221" t="s">
        <v>420</v>
      </c>
      <c r="F252" s="222" t="s">
        <v>421</v>
      </c>
      <c r="G252" s="223" t="s">
        <v>384</v>
      </c>
      <c r="H252" s="224">
        <v>33.863</v>
      </c>
      <c r="I252" s="225"/>
      <c r="J252" s="226">
        <f>ROUND(I252*H252,2)</f>
        <v>0</v>
      </c>
      <c r="K252" s="222" t="s">
        <v>136</v>
      </c>
      <c r="L252" s="71"/>
      <c r="M252" s="227" t="s">
        <v>21</v>
      </c>
      <c r="N252" s="281" t="s">
        <v>40</v>
      </c>
      <c r="O252" s="236"/>
      <c r="P252" s="282">
        <f>O252*H252</f>
        <v>0</v>
      </c>
      <c r="Q252" s="282">
        <v>0</v>
      </c>
      <c r="R252" s="282">
        <f>Q252*H252</f>
        <v>0</v>
      </c>
      <c r="S252" s="282">
        <v>0</v>
      </c>
      <c r="T252" s="283">
        <f>S252*H252</f>
        <v>0</v>
      </c>
      <c r="AR252" s="23" t="s">
        <v>131</v>
      </c>
      <c r="AT252" s="23" t="s">
        <v>132</v>
      </c>
      <c r="AU252" s="23" t="s">
        <v>79</v>
      </c>
      <c r="AY252" s="23" t="s">
        <v>128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23" t="s">
        <v>77</v>
      </c>
      <c r="BK252" s="231">
        <f>ROUND(I252*H252,2)</f>
        <v>0</v>
      </c>
      <c r="BL252" s="23" t="s">
        <v>131</v>
      </c>
      <c r="BM252" s="23" t="s">
        <v>422</v>
      </c>
    </row>
    <row r="253" s="1" customFormat="1" ht="6.96" customHeight="1">
      <c r="B253" s="66"/>
      <c r="C253" s="67"/>
      <c r="D253" s="67"/>
      <c r="E253" s="67"/>
      <c r="F253" s="67"/>
      <c r="G253" s="67"/>
      <c r="H253" s="67"/>
      <c r="I253" s="165"/>
      <c r="J253" s="67"/>
      <c r="K253" s="67"/>
      <c r="L253" s="71"/>
    </row>
  </sheetData>
  <sheetProtection sheet="1" autoFilter="0" formatColumns="0" formatRows="0" objects="1" scenarios="1" spinCount="100000" saltValue="JwSwEvEn6hNRA6j7QB6ScTIZXTpN7Nau5hjPL/AtDeCsZwl4TxoKS/gUbCRXOc5WUz+N/msV4s5H4haVMkn7RA==" hashValue="/DHPlVbitgHXIEQA/VZ8JGhudNqmLclpDSCFe3Nkgu3jxeGnyV+PChF28ZYfMqdop9h32Avu7QqmG76xDrLtCg==" algorithmName="SHA-512" password="CC35"/>
  <autoFilter ref="C82:K252"/>
  <mergeCells count="10">
    <mergeCell ref="E7:H7"/>
    <mergeCell ref="E9:H9"/>
    <mergeCell ref="E24:H24"/>
    <mergeCell ref="E45:H45"/>
    <mergeCell ref="E47:H47"/>
    <mergeCell ref="J51:J52"/>
    <mergeCell ref="E73:H73"/>
    <mergeCell ref="E75:H75"/>
    <mergeCell ref="G1:H1"/>
    <mergeCell ref="L2:V2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5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0"/>
      <c r="B1" s="136"/>
      <c r="C1" s="136"/>
      <c r="D1" s="137" t="s">
        <v>1</v>
      </c>
      <c r="E1" s="136"/>
      <c r="F1" s="138" t="s">
        <v>93</v>
      </c>
      <c r="G1" s="138" t="s">
        <v>94</v>
      </c>
      <c r="H1" s="138"/>
      <c r="I1" s="139"/>
      <c r="J1" s="138" t="s">
        <v>95</v>
      </c>
      <c r="K1" s="137" t="s">
        <v>96</v>
      </c>
      <c r="L1" s="138" t="s">
        <v>97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ht="36.96" customHeight="1">
      <c r="L2"/>
      <c r="AT2" s="23" t="s">
        <v>86</v>
      </c>
    </row>
    <row r="3" ht="6.96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79</v>
      </c>
    </row>
    <row r="4" ht="36.96" customHeight="1">
      <c r="B4" s="27"/>
      <c r="C4" s="28"/>
      <c r="D4" s="29" t="s">
        <v>98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ht="6.96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ht="16.5" customHeight="1">
      <c r="B7" s="27"/>
      <c r="C7" s="28"/>
      <c r="D7" s="28"/>
      <c r="E7" s="142" t="str">
        <f>'Rekapitulace stavby'!K6</f>
        <v>SÚ Wilsonova</v>
      </c>
      <c r="F7" s="39"/>
      <c r="G7" s="39"/>
      <c r="H7" s="39"/>
      <c r="I7" s="141"/>
      <c r="J7" s="28"/>
      <c r="K7" s="30"/>
    </row>
    <row r="8" s="1" customFormat="1">
      <c r="B8" s="45"/>
      <c r="C8" s="46"/>
      <c r="D8" s="39" t="s">
        <v>99</v>
      </c>
      <c r="E8" s="46"/>
      <c r="F8" s="46"/>
      <c r="G8" s="46"/>
      <c r="H8" s="46"/>
      <c r="I8" s="143"/>
      <c r="J8" s="46"/>
      <c r="K8" s="50"/>
    </row>
    <row r="9" s="1" customFormat="1" ht="36.96" customHeight="1">
      <c r="B9" s="45"/>
      <c r="C9" s="46"/>
      <c r="D9" s="46"/>
      <c r="E9" s="144" t="s">
        <v>423</v>
      </c>
      <c r="F9" s="46"/>
      <c r="G9" s="46"/>
      <c r="H9" s="46"/>
      <c r="I9" s="143"/>
      <c r="J9" s="46"/>
      <c r="K9" s="50"/>
    </row>
    <row r="10" s="1" customFormat="1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6. 2. 2018</v>
      </c>
      <c r="K12" s="50"/>
    </row>
    <row r="13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="1" customFormat="1" ht="18" customHeight="1">
      <c r="B15" s="45"/>
      <c r="C15" s="46"/>
      <c r="D15" s="46"/>
      <c r="E15" s="34" t="s">
        <v>24</v>
      </c>
      <c r="F15" s="46"/>
      <c r="G15" s="46"/>
      <c r="H15" s="46"/>
      <c r="I15" s="145" t="s">
        <v>29</v>
      </c>
      <c r="J15" s="34" t="s">
        <v>21</v>
      </c>
      <c r="K15" s="50"/>
    </row>
    <row r="16" s="1" customFormat="1" ht="6.96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="1" customFormat="1" ht="14.4" customHeight="1">
      <c r="B17" s="45"/>
      <c r="C17" s="46"/>
      <c r="D17" s="39" t="s">
        <v>30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29</v>
      </c>
      <c r="J18" s="34" t="str">
        <f>IF('Rekapitulace stavby'!AN14="Vyplň údaj","",IF('Rekapitulace stavby'!AN14="","",'Rekapitulace stavby'!AN14))</f>
        <v/>
      </c>
      <c r="K18" s="50"/>
    </row>
    <row r="19" s="1" customFormat="1" ht="6.96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="1" customFormat="1" ht="14.4" customHeight="1">
      <c r="B20" s="45"/>
      <c r="C20" s="46"/>
      <c r="D20" s="39" t="s">
        <v>32</v>
      </c>
      <c r="E20" s="46"/>
      <c r="F20" s="46"/>
      <c r="G20" s="46"/>
      <c r="H20" s="46"/>
      <c r="I20" s="145" t="s">
        <v>28</v>
      </c>
      <c r="J20" s="34" t="s">
        <v>21</v>
      </c>
      <c r="K20" s="50"/>
    </row>
    <row r="21" s="1" customFormat="1" ht="18" customHeight="1">
      <c r="B21" s="45"/>
      <c r="C21" s="46"/>
      <c r="D21" s="46"/>
      <c r="E21" s="34" t="s">
        <v>24</v>
      </c>
      <c r="F21" s="46"/>
      <c r="G21" s="46"/>
      <c r="H21" s="46"/>
      <c r="I21" s="145" t="s">
        <v>29</v>
      </c>
      <c r="J21" s="34" t="s">
        <v>21</v>
      </c>
      <c r="K21" s="50"/>
    </row>
    <row r="22" s="1" customFormat="1" ht="6.96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="1" customFormat="1" ht="14.4" customHeight="1">
      <c r="B23" s="45"/>
      <c r="C23" s="46"/>
      <c r="D23" s="39" t="s">
        <v>34</v>
      </c>
      <c r="E23" s="46"/>
      <c r="F23" s="46"/>
      <c r="G23" s="46"/>
      <c r="H23" s="46"/>
      <c r="I23" s="143"/>
      <c r="J23" s="46"/>
      <c r="K23" s="50"/>
    </row>
    <row r="24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="1" customFormat="1" ht="6.96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="1" customFormat="1" ht="6.96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="1" customFormat="1" ht="25.44" customHeight="1">
      <c r="B27" s="45"/>
      <c r="C27" s="46"/>
      <c r="D27" s="153" t="s">
        <v>35</v>
      </c>
      <c r="E27" s="46"/>
      <c r="F27" s="46"/>
      <c r="G27" s="46"/>
      <c r="H27" s="46"/>
      <c r="I27" s="143"/>
      <c r="J27" s="154">
        <f>ROUND(J83,2)</f>
        <v>0</v>
      </c>
      <c r="K27" s="50"/>
    </row>
    <row r="28" s="1" customFormat="1" ht="6.96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="1" customFormat="1" ht="14.4" customHeight="1">
      <c r="B29" s="45"/>
      <c r="C29" s="46"/>
      <c r="D29" s="46"/>
      <c r="E29" s="46"/>
      <c r="F29" s="51" t="s">
        <v>37</v>
      </c>
      <c r="G29" s="46"/>
      <c r="H29" s="46"/>
      <c r="I29" s="155" t="s">
        <v>36</v>
      </c>
      <c r="J29" s="51" t="s">
        <v>38</v>
      </c>
      <c r="K29" s="50"/>
    </row>
    <row r="30" s="1" customFormat="1" ht="14.4" customHeight="1">
      <c r="B30" s="45"/>
      <c r="C30" s="46"/>
      <c r="D30" s="54" t="s">
        <v>39</v>
      </c>
      <c r="E30" s="54" t="s">
        <v>40</v>
      </c>
      <c r="F30" s="156">
        <f>ROUND(SUM(BE83:BE256), 2)</f>
        <v>0</v>
      </c>
      <c r="G30" s="46"/>
      <c r="H30" s="46"/>
      <c r="I30" s="157">
        <v>0.20999999999999999</v>
      </c>
      <c r="J30" s="156">
        <f>ROUND(ROUND((SUM(BE83:BE256)), 2)*I30, 2)</f>
        <v>0</v>
      </c>
      <c r="K30" s="50"/>
    </row>
    <row r="31" s="1" customFormat="1" ht="14.4" customHeight="1">
      <c r="B31" s="45"/>
      <c r="C31" s="46"/>
      <c r="D31" s="46"/>
      <c r="E31" s="54" t="s">
        <v>41</v>
      </c>
      <c r="F31" s="156">
        <f>ROUND(SUM(BF83:BF256), 2)</f>
        <v>0</v>
      </c>
      <c r="G31" s="46"/>
      <c r="H31" s="46"/>
      <c r="I31" s="157">
        <v>0.14999999999999999</v>
      </c>
      <c r="J31" s="156">
        <f>ROUND(ROUND((SUM(BF83:BF256)), 2)*I31, 2)</f>
        <v>0</v>
      </c>
      <c r="K31" s="50"/>
    </row>
    <row r="32" hidden="1" s="1" customFormat="1" ht="14.4" customHeight="1">
      <c r="B32" s="45"/>
      <c r="C32" s="46"/>
      <c r="D32" s="46"/>
      <c r="E32" s="54" t="s">
        <v>42</v>
      </c>
      <c r="F32" s="156">
        <f>ROUND(SUM(BG83:BG256), 2)</f>
        <v>0</v>
      </c>
      <c r="G32" s="46"/>
      <c r="H32" s="46"/>
      <c r="I32" s="157">
        <v>0.20999999999999999</v>
      </c>
      <c r="J32" s="156">
        <v>0</v>
      </c>
      <c r="K32" s="50"/>
    </row>
    <row r="33" hidden="1" s="1" customFormat="1" ht="14.4" customHeight="1">
      <c r="B33" s="45"/>
      <c r="C33" s="46"/>
      <c r="D33" s="46"/>
      <c r="E33" s="54" t="s">
        <v>43</v>
      </c>
      <c r="F33" s="156">
        <f>ROUND(SUM(BH83:BH256), 2)</f>
        <v>0</v>
      </c>
      <c r="G33" s="46"/>
      <c r="H33" s="46"/>
      <c r="I33" s="157">
        <v>0.14999999999999999</v>
      </c>
      <c r="J33" s="156">
        <v>0</v>
      </c>
      <c r="K33" s="50"/>
    </row>
    <row r="34" hidden="1" s="1" customFormat="1" ht="14.4" customHeight="1">
      <c r="B34" s="45"/>
      <c r="C34" s="46"/>
      <c r="D34" s="46"/>
      <c r="E34" s="54" t="s">
        <v>44</v>
      </c>
      <c r="F34" s="156">
        <f>ROUND(SUM(BI83:BI256), 2)</f>
        <v>0</v>
      </c>
      <c r="G34" s="46"/>
      <c r="H34" s="46"/>
      <c r="I34" s="157">
        <v>0</v>
      </c>
      <c r="J34" s="156">
        <v>0</v>
      </c>
      <c r="K34" s="50"/>
    </row>
    <row r="35" s="1" customFormat="1" ht="6.96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="1" customFormat="1" ht="25.44" customHeight="1">
      <c r="B36" s="45"/>
      <c r="C36" s="158"/>
      <c r="D36" s="159" t="s">
        <v>45</v>
      </c>
      <c r="E36" s="97"/>
      <c r="F36" s="97"/>
      <c r="G36" s="160" t="s">
        <v>46</v>
      </c>
      <c r="H36" s="161" t="s">
        <v>47</v>
      </c>
      <c r="I36" s="162"/>
      <c r="J36" s="163">
        <f>SUM(J27:J34)</f>
        <v>0</v>
      </c>
      <c r="K36" s="164"/>
    </row>
    <row r="37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="1" customFormat="1" ht="6.96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="1" customFormat="1" ht="36.96" customHeight="1">
      <c r="B42" s="45"/>
      <c r="C42" s="29" t="s">
        <v>101</v>
      </c>
      <c r="D42" s="46"/>
      <c r="E42" s="46"/>
      <c r="F42" s="46"/>
      <c r="G42" s="46"/>
      <c r="H42" s="46"/>
      <c r="I42" s="143"/>
      <c r="J42" s="46"/>
      <c r="K42" s="50"/>
    </row>
    <row r="43" s="1" customFormat="1" ht="6.96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="1" customFormat="1" ht="16.5" customHeight="1">
      <c r="B45" s="45"/>
      <c r="C45" s="46"/>
      <c r="D45" s="46"/>
      <c r="E45" s="142" t="str">
        <f>E7</f>
        <v>SÚ Wilsonova</v>
      </c>
      <c r="F45" s="39"/>
      <c r="G45" s="39"/>
      <c r="H45" s="39"/>
      <c r="I45" s="143"/>
      <c r="J45" s="46"/>
      <c r="K45" s="50"/>
    </row>
    <row r="46" s="1" customFormat="1" ht="14.4" customHeight="1">
      <c r="B46" s="45"/>
      <c r="C46" s="39" t="s">
        <v>99</v>
      </c>
      <c r="D46" s="46"/>
      <c r="E46" s="46"/>
      <c r="F46" s="46"/>
      <c r="G46" s="46"/>
      <c r="H46" s="46"/>
      <c r="I46" s="143"/>
      <c r="J46" s="46"/>
      <c r="K46" s="50"/>
    </row>
    <row r="47" s="1" customFormat="1" ht="17.25" customHeight="1">
      <c r="B47" s="45"/>
      <c r="C47" s="46"/>
      <c r="D47" s="46"/>
      <c r="E47" s="144" t="str">
        <f>E9</f>
        <v>02 - II.etapa</v>
      </c>
      <c r="F47" s="46"/>
      <c r="G47" s="46"/>
      <c r="H47" s="46"/>
      <c r="I47" s="143"/>
      <c r="J47" s="46"/>
      <c r="K47" s="50"/>
    </row>
    <row r="48" s="1" customFormat="1" ht="6.96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="1" customFormat="1" ht="18" customHeight="1">
      <c r="B49" s="45"/>
      <c r="C49" s="39" t="s">
        <v>23</v>
      </c>
      <c r="D49" s="46"/>
      <c r="E49" s="46"/>
      <c r="F49" s="34" t="str">
        <f>F12</f>
        <v xml:space="preserve"> </v>
      </c>
      <c r="G49" s="46"/>
      <c r="H49" s="46"/>
      <c r="I49" s="145" t="s">
        <v>25</v>
      </c>
      <c r="J49" s="146" t="str">
        <f>IF(J12="","",J12)</f>
        <v>6. 2. 2018</v>
      </c>
      <c r="K49" s="50"/>
    </row>
    <row r="50" s="1" customFormat="1" ht="6.96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="1" customFormat="1">
      <c r="B51" s="45"/>
      <c r="C51" s="39" t="s">
        <v>27</v>
      </c>
      <c r="D51" s="46"/>
      <c r="E51" s="46"/>
      <c r="F51" s="34" t="str">
        <f>E15</f>
        <v xml:space="preserve"> </v>
      </c>
      <c r="G51" s="46"/>
      <c r="H51" s="46"/>
      <c r="I51" s="145" t="s">
        <v>32</v>
      </c>
      <c r="J51" s="43" t="str">
        <f>E21</f>
        <v xml:space="preserve"> </v>
      </c>
      <c r="K51" s="50"/>
    </row>
    <row r="52" s="1" customFormat="1" ht="14.4" customHeight="1">
      <c r="B52" s="45"/>
      <c r="C52" s="39" t="s">
        <v>30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="1" customFormat="1" ht="10.32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="1" customFormat="1" ht="29.28" customHeight="1">
      <c r="B54" s="45"/>
      <c r="C54" s="171" t="s">
        <v>102</v>
      </c>
      <c r="D54" s="158"/>
      <c r="E54" s="158"/>
      <c r="F54" s="158"/>
      <c r="G54" s="158"/>
      <c r="H54" s="158"/>
      <c r="I54" s="172"/>
      <c r="J54" s="173" t="s">
        <v>103</v>
      </c>
      <c r="K54" s="174"/>
    </row>
    <row r="55" s="1" customFormat="1" ht="10.32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="1" customFormat="1" ht="29.28" customHeight="1">
      <c r="B56" s="45"/>
      <c r="C56" s="175" t="s">
        <v>104</v>
      </c>
      <c r="D56" s="46"/>
      <c r="E56" s="46"/>
      <c r="F56" s="46"/>
      <c r="G56" s="46"/>
      <c r="H56" s="46"/>
      <c r="I56" s="143"/>
      <c r="J56" s="154">
        <f>J83</f>
        <v>0</v>
      </c>
      <c r="K56" s="50"/>
      <c r="AU56" s="23" t="s">
        <v>105</v>
      </c>
    </row>
    <row r="57" s="7" customFormat="1" ht="24.96" customHeight="1">
      <c r="B57" s="176"/>
      <c r="C57" s="177"/>
      <c r="D57" s="178" t="s">
        <v>177</v>
      </c>
      <c r="E57" s="179"/>
      <c r="F57" s="179"/>
      <c r="G57" s="179"/>
      <c r="H57" s="179"/>
      <c r="I57" s="180"/>
      <c r="J57" s="181">
        <f>J84</f>
        <v>0</v>
      </c>
      <c r="K57" s="182"/>
    </row>
    <row r="58" s="8" customFormat="1" ht="19.92" customHeight="1">
      <c r="B58" s="183"/>
      <c r="C58" s="184"/>
      <c r="D58" s="185" t="s">
        <v>178</v>
      </c>
      <c r="E58" s="186"/>
      <c r="F58" s="186"/>
      <c r="G58" s="186"/>
      <c r="H58" s="186"/>
      <c r="I58" s="187"/>
      <c r="J58" s="188">
        <f>J85</f>
        <v>0</v>
      </c>
      <c r="K58" s="189"/>
    </row>
    <row r="59" s="8" customFormat="1" ht="19.92" customHeight="1">
      <c r="B59" s="183"/>
      <c r="C59" s="184"/>
      <c r="D59" s="185" t="s">
        <v>179</v>
      </c>
      <c r="E59" s="186"/>
      <c r="F59" s="186"/>
      <c r="G59" s="186"/>
      <c r="H59" s="186"/>
      <c r="I59" s="187"/>
      <c r="J59" s="188">
        <f>J96</f>
        <v>0</v>
      </c>
      <c r="K59" s="189"/>
    </row>
    <row r="60" s="8" customFormat="1" ht="19.92" customHeight="1">
      <c r="B60" s="183"/>
      <c r="C60" s="184"/>
      <c r="D60" s="185" t="s">
        <v>180</v>
      </c>
      <c r="E60" s="186"/>
      <c r="F60" s="186"/>
      <c r="G60" s="186"/>
      <c r="H60" s="186"/>
      <c r="I60" s="187"/>
      <c r="J60" s="188">
        <f>J108</f>
        <v>0</v>
      </c>
      <c r="K60" s="189"/>
    </row>
    <row r="61" s="8" customFormat="1" ht="19.92" customHeight="1">
      <c r="B61" s="183"/>
      <c r="C61" s="184"/>
      <c r="D61" s="185" t="s">
        <v>181</v>
      </c>
      <c r="E61" s="186"/>
      <c r="F61" s="186"/>
      <c r="G61" s="186"/>
      <c r="H61" s="186"/>
      <c r="I61" s="187"/>
      <c r="J61" s="188">
        <f>J125</f>
        <v>0</v>
      </c>
      <c r="K61" s="189"/>
    </row>
    <row r="62" s="8" customFormat="1" ht="19.92" customHeight="1">
      <c r="B62" s="183"/>
      <c r="C62" s="184"/>
      <c r="D62" s="185" t="s">
        <v>182</v>
      </c>
      <c r="E62" s="186"/>
      <c r="F62" s="186"/>
      <c r="G62" s="186"/>
      <c r="H62" s="186"/>
      <c r="I62" s="187"/>
      <c r="J62" s="188">
        <f>J222</f>
        <v>0</v>
      </c>
      <c r="K62" s="189"/>
    </row>
    <row r="63" s="8" customFormat="1" ht="19.92" customHeight="1">
      <c r="B63" s="183"/>
      <c r="C63" s="184"/>
      <c r="D63" s="185" t="s">
        <v>183</v>
      </c>
      <c r="E63" s="186"/>
      <c r="F63" s="186"/>
      <c r="G63" s="186"/>
      <c r="H63" s="186"/>
      <c r="I63" s="187"/>
      <c r="J63" s="188">
        <f>J255</f>
        <v>0</v>
      </c>
      <c r="K63" s="189"/>
    </row>
    <row r="64" s="1" customFormat="1" ht="21.84" customHeight="1">
      <c r="B64" s="45"/>
      <c r="C64" s="46"/>
      <c r="D64" s="46"/>
      <c r="E64" s="46"/>
      <c r="F64" s="46"/>
      <c r="G64" s="46"/>
      <c r="H64" s="46"/>
      <c r="I64" s="143"/>
      <c r="J64" s="46"/>
      <c r="K64" s="50"/>
    </row>
    <row r="65" s="1" customFormat="1" ht="6.96" customHeight="1">
      <c r="B65" s="66"/>
      <c r="C65" s="67"/>
      <c r="D65" s="67"/>
      <c r="E65" s="67"/>
      <c r="F65" s="67"/>
      <c r="G65" s="67"/>
      <c r="H65" s="67"/>
      <c r="I65" s="165"/>
      <c r="J65" s="67"/>
      <c r="K65" s="68"/>
    </row>
    <row r="69" s="1" customFormat="1" ht="6.96" customHeight="1">
      <c r="B69" s="69"/>
      <c r="C69" s="70"/>
      <c r="D69" s="70"/>
      <c r="E69" s="70"/>
      <c r="F69" s="70"/>
      <c r="G69" s="70"/>
      <c r="H69" s="70"/>
      <c r="I69" s="168"/>
      <c r="J69" s="70"/>
      <c r="K69" s="70"/>
      <c r="L69" s="71"/>
    </row>
    <row r="70" s="1" customFormat="1" ht="36.96" customHeight="1">
      <c r="B70" s="45"/>
      <c r="C70" s="72" t="s">
        <v>112</v>
      </c>
      <c r="D70" s="73"/>
      <c r="E70" s="73"/>
      <c r="F70" s="73"/>
      <c r="G70" s="73"/>
      <c r="H70" s="73"/>
      <c r="I70" s="190"/>
      <c r="J70" s="73"/>
      <c r="K70" s="73"/>
      <c r="L70" s="71"/>
    </row>
    <row r="71" s="1" customFormat="1" ht="6.96" customHeight="1">
      <c r="B71" s="45"/>
      <c r="C71" s="73"/>
      <c r="D71" s="73"/>
      <c r="E71" s="73"/>
      <c r="F71" s="73"/>
      <c r="G71" s="73"/>
      <c r="H71" s="73"/>
      <c r="I71" s="190"/>
      <c r="J71" s="73"/>
      <c r="K71" s="73"/>
      <c r="L71" s="71"/>
    </row>
    <row r="72" s="1" customFormat="1" ht="14.4" customHeight="1">
      <c r="B72" s="45"/>
      <c r="C72" s="75" t="s">
        <v>18</v>
      </c>
      <c r="D72" s="73"/>
      <c r="E72" s="73"/>
      <c r="F72" s="73"/>
      <c r="G72" s="73"/>
      <c r="H72" s="73"/>
      <c r="I72" s="190"/>
      <c r="J72" s="73"/>
      <c r="K72" s="73"/>
      <c r="L72" s="71"/>
    </row>
    <row r="73" s="1" customFormat="1" ht="16.5" customHeight="1">
      <c r="B73" s="45"/>
      <c r="C73" s="73"/>
      <c r="D73" s="73"/>
      <c r="E73" s="191" t="str">
        <f>E7</f>
        <v>SÚ Wilsonova</v>
      </c>
      <c r="F73" s="75"/>
      <c r="G73" s="75"/>
      <c r="H73" s="75"/>
      <c r="I73" s="190"/>
      <c r="J73" s="73"/>
      <c r="K73" s="73"/>
      <c r="L73" s="71"/>
    </row>
    <row r="74" s="1" customFormat="1" ht="14.4" customHeight="1">
      <c r="B74" s="45"/>
      <c r="C74" s="75" t="s">
        <v>99</v>
      </c>
      <c r="D74" s="73"/>
      <c r="E74" s="73"/>
      <c r="F74" s="73"/>
      <c r="G74" s="73"/>
      <c r="H74" s="73"/>
      <c r="I74" s="190"/>
      <c r="J74" s="73"/>
      <c r="K74" s="73"/>
      <c r="L74" s="71"/>
    </row>
    <row r="75" s="1" customFormat="1" ht="17.25" customHeight="1">
      <c r="B75" s="45"/>
      <c r="C75" s="73"/>
      <c r="D75" s="73"/>
      <c r="E75" s="81" t="str">
        <f>E9</f>
        <v>02 - II.etapa</v>
      </c>
      <c r="F75" s="73"/>
      <c r="G75" s="73"/>
      <c r="H75" s="73"/>
      <c r="I75" s="190"/>
      <c r="J75" s="73"/>
      <c r="K75" s="73"/>
      <c r="L75" s="71"/>
    </row>
    <row r="76" s="1" customFormat="1" ht="6.96" customHeight="1">
      <c r="B76" s="45"/>
      <c r="C76" s="73"/>
      <c r="D76" s="73"/>
      <c r="E76" s="73"/>
      <c r="F76" s="73"/>
      <c r="G76" s="73"/>
      <c r="H76" s="73"/>
      <c r="I76" s="190"/>
      <c r="J76" s="73"/>
      <c r="K76" s="73"/>
      <c r="L76" s="71"/>
    </row>
    <row r="77" s="1" customFormat="1" ht="18" customHeight="1">
      <c r="B77" s="45"/>
      <c r="C77" s="75" t="s">
        <v>23</v>
      </c>
      <c r="D77" s="73"/>
      <c r="E77" s="73"/>
      <c r="F77" s="192" t="str">
        <f>F12</f>
        <v xml:space="preserve"> </v>
      </c>
      <c r="G77" s="73"/>
      <c r="H77" s="73"/>
      <c r="I77" s="193" t="s">
        <v>25</v>
      </c>
      <c r="J77" s="84" t="str">
        <f>IF(J12="","",J12)</f>
        <v>6. 2. 2018</v>
      </c>
      <c r="K77" s="73"/>
      <c r="L77" s="71"/>
    </row>
    <row r="78" s="1" customFormat="1" ht="6.96" customHeight="1">
      <c r="B78" s="45"/>
      <c r="C78" s="73"/>
      <c r="D78" s="73"/>
      <c r="E78" s="73"/>
      <c r="F78" s="73"/>
      <c r="G78" s="73"/>
      <c r="H78" s="73"/>
      <c r="I78" s="190"/>
      <c r="J78" s="73"/>
      <c r="K78" s="73"/>
      <c r="L78" s="71"/>
    </row>
    <row r="79" s="1" customFormat="1">
      <c r="B79" s="45"/>
      <c r="C79" s="75" t="s">
        <v>27</v>
      </c>
      <c r="D79" s="73"/>
      <c r="E79" s="73"/>
      <c r="F79" s="192" t="str">
        <f>E15</f>
        <v xml:space="preserve"> </v>
      </c>
      <c r="G79" s="73"/>
      <c r="H79" s="73"/>
      <c r="I79" s="193" t="s">
        <v>32</v>
      </c>
      <c r="J79" s="192" t="str">
        <f>E21</f>
        <v xml:space="preserve"> </v>
      </c>
      <c r="K79" s="73"/>
      <c r="L79" s="71"/>
    </row>
    <row r="80" s="1" customFormat="1" ht="14.4" customHeight="1">
      <c r="B80" s="45"/>
      <c r="C80" s="75" t="s">
        <v>30</v>
      </c>
      <c r="D80" s="73"/>
      <c r="E80" s="73"/>
      <c r="F80" s="192" t="str">
        <f>IF(E18="","",E18)</f>
        <v/>
      </c>
      <c r="G80" s="73"/>
      <c r="H80" s="73"/>
      <c r="I80" s="190"/>
      <c r="J80" s="73"/>
      <c r="K80" s="73"/>
      <c r="L80" s="71"/>
    </row>
    <row r="81" s="1" customFormat="1" ht="10.32" customHeight="1">
      <c r="B81" s="45"/>
      <c r="C81" s="73"/>
      <c r="D81" s="73"/>
      <c r="E81" s="73"/>
      <c r="F81" s="73"/>
      <c r="G81" s="73"/>
      <c r="H81" s="73"/>
      <c r="I81" s="190"/>
      <c r="J81" s="73"/>
      <c r="K81" s="73"/>
      <c r="L81" s="71"/>
    </row>
    <row r="82" s="9" customFormat="1" ht="29.28" customHeight="1">
      <c r="B82" s="194"/>
      <c r="C82" s="195" t="s">
        <v>113</v>
      </c>
      <c r="D82" s="196" t="s">
        <v>54</v>
      </c>
      <c r="E82" s="196" t="s">
        <v>50</v>
      </c>
      <c r="F82" s="196" t="s">
        <v>114</v>
      </c>
      <c r="G82" s="196" t="s">
        <v>115</v>
      </c>
      <c r="H82" s="196" t="s">
        <v>116</v>
      </c>
      <c r="I82" s="197" t="s">
        <v>117</v>
      </c>
      <c r="J82" s="196" t="s">
        <v>103</v>
      </c>
      <c r="K82" s="198" t="s">
        <v>118</v>
      </c>
      <c r="L82" s="199"/>
      <c r="M82" s="101" t="s">
        <v>119</v>
      </c>
      <c r="N82" s="102" t="s">
        <v>39</v>
      </c>
      <c r="O82" s="102" t="s">
        <v>120</v>
      </c>
      <c r="P82" s="102" t="s">
        <v>121</v>
      </c>
      <c r="Q82" s="102" t="s">
        <v>122</v>
      </c>
      <c r="R82" s="102" t="s">
        <v>123</v>
      </c>
      <c r="S82" s="102" t="s">
        <v>124</v>
      </c>
      <c r="T82" s="103" t="s">
        <v>125</v>
      </c>
    </row>
    <row r="83" s="1" customFormat="1" ht="29.28" customHeight="1">
      <c r="B83" s="45"/>
      <c r="C83" s="107" t="s">
        <v>104</v>
      </c>
      <c r="D83" s="73"/>
      <c r="E83" s="73"/>
      <c r="F83" s="73"/>
      <c r="G83" s="73"/>
      <c r="H83" s="73"/>
      <c r="I83" s="190"/>
      <c r="J83" s="200">
        <f>BK83</f>
        <v>0</v>
      </c>
      <c r="K83" s="73"/>
      <c r="L83" s="71"/>
      <c r="M83" s="104"/>
      <c r="N83" s="105"/>
      <c r="O83" s="105"/>
      <c r="P83" s="201">
        <f>P84</f>
        <v>0</v>
      </c>
      <c r="Q83" s="105"/>
      <c r="R83" s="201">
        <f>R84</f>
        <v>55.890450199999997</v>
      </c>
      <c r="S83" s="105"/>
      <c r="T83" s="202">
        <f>T84</f>
        <v>1686.8976399999999</v>
      </c>
      <c r="AT83" s="23" t="s">
        <v>68</v>
      </c>
      <c r="AU83" s="23" t="s">
        <v>105</v>
      </c>
      <c r="BK83" s="203">
        <f>BK84</f>
        <v>0</v>
      </c>
    </row>
    <row r="84" s="10" customFormat="1" ht="37.44" customHeight="1">
      <c r="B84" s="204"/>
      <c r="C84" s="205"/>
      <c r="D84" s="206" t="s">
        <v>68</v>
      </c>
      <c r="E84" s="207" t="s">
        <v>184</v>
      </c>
      <c r="F84" s="207" t="s">
        <v>185</v>
      </c>
      <c r="G84" s="205"/>
      <c r="H84" s="205"/>
      <c r="I84" s="208"/>
      <c r="J84" s="209">
        <f>BK84</f>
        <v>0</v>
      </c>
      <c r="K84" s="205"/>
      <c r="L84" s="210"/>
      <c r="M84" s="211"/>
      <c r="N84" s="212"/>
      <c r="O84" s="212"/>
      <c r="P84" s="213">
        <f>P85+P96+P108+P125+P222+P255</f>
        <v>0</v>
      </c>
      <c r="Q84" s="212"/>
      <c r="R84" s="213">
        <f>R85+R96+R108+R125+R222+R255</f>
        <v>55.890450199999997</v>
      </c>
      <c r="S84" s="212"/>
      <c r="T84" s="214">
        <f>T85+T96+T108+T125+T222+T255</f>
        <v>1686.8976399999999</v>
      </c>
      <c r="AR84" s="215" t="s">
        <v>77</v>
      </c>
      <c r="AT84" s="216" t="s">
        <v>68</v>
      </c>
      <c r="AU84" s="216" t="s">
        <v>69</v>
      </c>
      <c r="AY84" s="215" t="s">
        <v>128</v>
      </c>
      <c r="BK84" s="217">
        <f>BK85+BK96+BK108+BK125+BK222+BK255</f>
        <v>0</v>
      </c>
    </row>
    <row r="85" s="10" customFormat="1" ht="19.92" customHeight="1">
      <c r="B85" s="204"/>
      <c r="C85" s="205"/>
      <c r="D85" s="206" t="s">
        <v>68</v>
      </c>
      <c r="E85" s="218" t="s">
        <v>77</v>
      </c>
      <c r="F85" s="218" t="s">
        <v>186</v>
      </c>
      <c r="G85" s="205"/>
      <c r="H85" s="205"/>
      <c r="I85" s="208"/>
      <c r="J85" s="219">
        <f>BK85</f>
        <v>0</v>
      </c>
      <c r="K85" s="205"/>
      <c r="L85" s="210"/>
      <c r="M85" s="211"/>
      <c r="N85" s="212"/>
      <c r="O85" s="212"/>
      <c r="P85" s="213">
        <f>SUM(P86:P95)</f>
        <v>0</v>
      </c>
      <c r="Q85" s="212"/>
      <c r="R85" s="213">
        <f>SUM(R86:R95)</f>
        <v>0.62605920000000015</v>
      </c>
      <c r="S85" s="212"/>
      <c r="T85" s="214">
        <f>SUM(T86:T95)</f>
        <v>1685.29764</v>
      </c>
      <c r="AR85" s="215" t="s">
        <v>77</v>
      </c>
      <c r="AT85" s="216" t="s">
        <v>68</v>
      </c>
      <c r="AU85" s="216" t="s">
        <v>77</v>
      </c>
      <c r="AY85" s="215" t="s">
        <v>128</v>
      </c>
      <c r="BK85" s="217">
        <f>SUM(BK86:BK95)</f>
        <v>0</v>
      </c>
    </row>
    <row r="86" s="1" customFormat="1" ht="38.25" customHeight="1">
      <c r="B86" s="45"/>
      <c r="C86" s="220" t="s">
        <v>77</v>
      </c>
      <c r="D86" s="220" t="s">
        <v>132</v>
      </c>
      <c r="E86" s="221" t="s">
        <v>187</v>
      </c>
      <c r="F86" s="222" t="s">
        <v>188</v>
      </c>
      <c r="G86" s="223" t="s">
        <v>189</v>
      </c>
      <c r="H86" s="224">
        <v>12602.280000000001</v>
      </c>
      <c r="I86" s="225"/>
      <c r="J86" s="226">
        <f>ROUND(I86*H86,2)</f>
        <v>0</v>
      </c>
      <c r="K86" s="222" t="s">
        <v>136</v>
      </c>
      <c r="L86" s="71"/>
      <c r="M86" s="227" t="s">
        <v>21</v>
      </c>
      <c r="N86" s="228" t="s">
        <v>40</v>
      </c>
      <c r="O86" s="46"/>
      <c r="P86" s="229">
        <f>O86*H86</f>
        <v>0</v>
      </c>
      <c r="Q86" s="229">
        <v>4.0000000000000003E-05</v>
      </c>
      <c r="R86" s="229">
        <f>Q86*H86</f>
        <v>0.50409120000000007</v>
      </c>
      <c r="S86" s="229">
        <v>0.10299999999999999</v>
      </c>
      <c r="T86" s="230">
        <f>S86*H86</f>
        <v>1298.03484</v>
      </c>
      <c r="AR86" s="23" t="s">
        <v>131</v>
      </c>
      <c r="AT86" s="23" t="s">
        <v>132</v>
      </c>
      <c r="AU86" s="23" t="s">
        <v>79</v>
      </c>
      <c r="AY86" s="23" t="s">
        <v>128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23" t="s">
        <v>77</v>
      </c>
      <c r="BK86" s="231">
        <f>ROUND(I86*H86,2)</f>
        <v>0</v>
      </c>
      <c r="BL86" s="23" t="s">
        <v>131</v>
      </c>
      <c r="BM86" s="23" t="s">
        <v>424</v>
      </c>
    </row>
    <row r="87" s="11" customFormat="1">
      <c r="B87" s="238"/>
      <c r="C87" s="239"/>
      <c r="D87" s="232" t="s">
        <v>191</v>
      </c>
      <c r="E87" s="240" t="s">
        <v>21</v>
      </c>
      <c r="F87" s="241" t="s">
        <v>425</v>
      </c>
      <c r="G87" s="239"/>
      <c r="H87" s="242">
        <v>12099</v>
      </c>
      <c r="I87" s="243"/>
      <c r="J87" s="239"/>
      <c r="K87" s="239"/>
      <c r="L87" s="244"/>
      <c r="M87" s="245"/>
      <c r="N87" s="246"/>
      <c r="O87" s="246"/>
      <c r="P87" s="246"/>
      <c r="Q87" s="246"/>
      <c r="R87" s="246"/>
      <c r="S87" s="246"/>
      <c r="T87" s="247"/>
      <c r="AT87" s="248" t="s">
        <v>191</v>
      </c>
      <c r="AU87" s="248" t="s">
        <v>79</v>
      </c>
      <c r="AV87" s="11" t="s">
        <v>79</v>
      </c>
      <c r="AW87" s="11" t="s">
        <v>33</v>
      </c>
      <c r="AX87" s="11" t="s">
        <v>69</v>
      </c>
      <c r="AY87" s="248" t="s">
        <v>128</v>
      </c>
    </row>
    <row r="88" s="11" customFormat="1">
      <c r="B88" s="238"/>
      <c r="C88" s="239"/>
      <c r="D88" s="232" t="s">
        <v>191</v>
      </c>
      <c r="E88" s="240" t="s">
        <v>21</v>
      </c>
      <c r="F88" s="241" t="s">
        <v>426</v>
      </c>
      <c r="G88" s="239"/>
      <c r="H88" s="242">
        <v>503.27999999999997</v>
      </c>
      <c r="I88" s="243"/>
      <c r="J88" s="239"/>
      <c r="K88" s="239"/>
      <c r="L88" s="244"/>
      <c r="M88" s="245"/>
      <c r="N88" s="246"/>
      <c r="O88" s="246"/>
      <c r="P88" s="246"/>
      <c r="Q88" s="246"/>
      <c r="R88" s="246"/>
      <c r="S88" s="246"/>
      <c r="T88" s="247"/>
      <c r="AT88" s="248" t="s">
        <v>191</v>
      </c>
      <c r="AU88" s="248" t="s">
        <v>79</v>
      </c>
      <c r="AV88" s="11" t="s">
        <v>79</v>
      </c>
      <c r="AW88" s="11" t="s">
        <v>33</v>
      </c>
      <c r="AX88" s="11" t="s">
        <v>69</v>
      </c>
      <c r="AY88" s="248" t="s">
        <v>128</v>
      </c>
    </row>
    <row r="89" s="12" customFormat="1">
      <c r="B89" s="249"/>
      <c r="C89" s="250"/>
      <c r="D89" s="232" t="s">
        <v>191</v>
      </c>
      <c r="E89" s="251" t="s">
        <v>21</v>
      </c>
      <c r="F89" s="252" t="s">
        <v>194</v>
      </c>
      <c r="G89" s="250"/>
      <c r="H89" s="253">
        <v>12602.280000000001</v>
      </c>
      <c r="I89" s="254"/>
      <c r="J89" s="250"/>
      <c r="K89" s="250"/>
      <c r="L89" s="255"/>
      <c r="M89" s="256"/>
      <c r="N89" s="257"/>
      <c r="O89" s="257"/>
      <c r="P89" s="257"/>
      <c r="Q89" s="257"/>
      <c r="R89" s="257"/>
      <c r="S89" s="257"/>
      <c r="T89" s="258"/>
      <c r="AT89" s="259" t="s">
        <v>191</v>
      </c>
      <c r="AU89" s="259" t="s">
        <v>79</v>
      </c>
      <c r="AV89" s="12" t="s">
        <v>131</v>
      </c>
      <c r="AW89" s="12" t="s">
        <v>33</v>
      </c>
      <c r="AX89" s="12" t="s">
        <v>77</v>
      </c>
      <c r="AY89" s="259" t="s">
        <v>128</v>
      </c>
    </row>
    <row r="90" s="1" customFormat="1" ht="38.25" customHeight="1">
      <c r="B90" s="45"/>
      <c r="C90" s="220" t="s">
        <v>79</v>
      </c>
      <c r="D90" s="220" t="s">
        <v>132</v>
      </c>
      <c r="E90" s="221" t="s">
        <v>195</v>
      </c>
      <c r="F90" s="222" t="s">
        <v>196</v>
      </c>
      <c r="G90" s="223" t="s">
        <v>189</v>
      </c>
      <c r="H90" s="224">
        <v>871.20000000000005</v>
      </c>
      <c r="I90" s="225"/>
      <c r="J90" s="226">
        <f>ROUND(I90*H90,2)</f>
        <v>0</v>
      </c>
      <c r="K90" s="222" t="s">
        <v>136</v>
      </c>
      <c r="L90" s="71"/>
      <c r="M90" s="227" t="s">
        <v>21</v>
      </c>
      <c r="N90" s="228" t="s">
        <v>40</v>
      </c>
      <c r="O90" s="46"/>
      <c r="P90" s="229">
        <f>O90*H90</f>
        <v>0</v>
      </c>
      <c r="Q90" s="229">
        <v>5.0000000000000002E-05</v>
      </c>
      <c r="R90" s="229">
        <f>Q90*H90</f>
        <v>0.043560000000000001</v>
      </c>
      <c r="S90" s="229">
        <v>0.128</v>
      </c>
      <c r="T90" s="230">
        <f>S90*H90</f>
        <v>111.51360000000001</v>
      </c>
      <c r="AR90" s="23" t="s">
        <v>131</v>
      </c>
      <c r="AT90" s="23" t="s">
        <v>132</v>
      </c>
      <c r="AU90" s="23" t="s">
        <v>79</v>
      </c>
      <c r="AY90" s="23" t="s">
        <v>128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23" t="s">
        <v>77</v>
      </c>
      <c r="BK90" s="231">
        <f>ROUND(I90*H90,2)</f>
        <v>0</v>
      </c>
      <c r="BL90" s="23" t="s">
        <v>131</v>
      </c>
      <c r="BM90" s="23" t="s">
        <v>427</v>
      </c>
    </row>
    <row r="91" s="11" customFormat="1">
      <c r="B91" s="238"/>
      <c r="C91" s="239"/>
      <c r="D91" s="232" t="s">
        <v>191</v>
      </c>
      <c r="E91" s="240" t="s">
        <v>21</v>
      </c>
      <c r="F91" s="241" t="s">
        <v>428</v>
      </c>
      <c r="G91" s="239"/>
      <c r="H91" s="242">
        <v>871.20000000000005</v>
      </c>
      <c r="I91" s="243"/>
      <c r="J91" s="239"/>
      <c r="K91" s="239"/>
      <c r="L91" s="244"/>
      <c r="M91" s="245"/>
      <c r="N91" s="246"/>
      <c r="O91" s="246"/>
      <c r="P91" s="246"/>
      <c r="Q91" s="246"/>
      <c r="R91" s="246"/>
      <c r="S91" s="246"/>
      <c r="T91" s="247"/>
      <c r="AT91" s="248" t="s">
        <v>191</v>
      </c>
      <c r="AU91" s="248" t="s">
        <v>79</v>
      </c>
      <c r="AV91" s="11" t="s">
        <v>79</v>
      </c>
      <c r="AW91" s="11" t="s">
        <v>33</v>
      </c>
      <c r="AX91" s="11" t="s">
        <v>77</v>
      </c>
      <c r="AY91" s="248" t="s">
        <v>128</v>
      </c>
    </row>
    <row r="92" s="1" customFormat="1" ht="38.25" customHeight="1">
      <c r="B92" s="45"/>
      <c r="C92" s="220" t="s">
        <v>145</v>
      </c>
      <c r="D92" s="220" t="s">
        <v>132</v>
      </c>
      <c r="E92" s="221" t="s">
        <v>199</v>
      </c>
      <c r="F92" s="222" t="s">
        <v>200</v>
      </c>
      <c r="G92" s="223" t="s">
        <v>189</v>
      </c>
      <c r="H92" s="224">
        <v>871.20000000000005</v>
      </c>
      <c r="I92" s="225"/>
      <c r="J92" s="226">
        <f>ROUND(I92*H92,2)</f>
        <v>0</v>
      </c>
      <c r="K92" s="222" t="s">
        <v>136</v>
      </c>
      <c r="L92" s="71"/>
      <c r="M92" s="227" t="s">
        <v>21</v>
      </c>
      <c r="N92" s="228" t="s">
        <v>40</v>
      </c>
      <c r="O92" s="46"/>
      <c r="P92" s="229">
        <f>O92*H92</f>
        <v>0</v>
      </c>
      <c r="Q92" s="229">
        <v>9.0000000000000006E-05</v>
      </c>
      <c r="R92" s="229">
        <f>Q92*H92</f>
        <v>0.078408000000000005</v>
      </c>
      <c r="S92" s="229">
        <v>0.25600000000000001</v>
      </c>
      <c r="T92" s="230">
        <f>S92*H92</f>
        <v>223.02720000000002</v>
      </c>
      <c r="AR92" s="23" t="s">
        <v>131</v>
      </c>
      <c r="AT92" s="23" t="s">
        <v>132</v>
      </c>
      <c r="AU92" s="23" t="s">
        <v>79</v>
      </c>
      <c r="AY92" s="23" t="s">
        <v>128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23" t="s">
        <v>77</v>
      </c>
      <c r="BK92" s="231">
        <f>ROUND(I92*H92,2)</f>
        <v>0</v>
      </c>
      <c r="BL92" s="23" t="s">
        <v>131</v>
      </c>
      <c r="BM92" s="23" t="s">
        <v>429</v>
      </c>
    </row>
    <row r="93" s="11" customFormat="1">
      <c r="B93" s="238"/>
      <c r="C93" s="239"/>
      <c r="D93" s="232" t="s">
        <v>191</v>
      </c>
      <c r="E93" s="240" t="s">
        <v>21</v>
      </c>
      <c r="F93" s="241" t="s">
        <v>428</v>
      </c>
      <c r="G93" s="239"/>
      <c r="H93" s="242">
        <v>871.20000000000005</v>
      </c>
      <c r="I93" s="243"/>
      <c r="J93" s="239"/>
      <c r="K93" s="239"/>
      <c r="L93" s="244"/>
      <c r="M93" s="245"/>
      <c r="N93" s="246"/>
      <c r="O93" s="246"/>
      <c r="P93" s="246"/>
      <c r="Q93" s="246"/>
      <c r="R93" s="246"/>
      <c r="S93" s="246"/>
      <c r="T93" s="247"/>
      <c r="AT93" s="248" t="s">
        <v>191</v>
      </c>
      <c r="AU93" s="248" t="s">
        <v>79</v>
      </c>
      <c r="AV93" s="11" t="s">
        <v>79</v>
      </c>
      <c r="AW93" s="11" t="s">
        <v>33</v>
      </c>
      <c r="AX93" s="11" t="s">
        <v>77</v>
      </c>
      <c r="AY93" s="248" t="s">
        <v>128</v>
      </c>
    </row>
    <row r="94" s="1" customFormat="1" ht="38.25" customHeight="1">
      <c r="B94" s="45"/>
      <c r="C94" s="220" t="s">
        <v>131</v>
      </c>
      <c r="D94" s="220" t="s">
        <v>132</v>
      </c>
      <c r="E94" s="221" t="s">
        <v>202</v>
      </c>
      <c r="F94" s="222" t="s">
        <v>203</v>
      </c>
      <c r="G94" s="223" t="s">
        <v>204</v>
      </c>
      <c r="H94" s="224">
        <v>181.80000000000001</v>
      </c>
      <c r="I94" s="225"/>
      <c r="J94" s="226">
        <f>ROUND(I94*H94,2)</f>
        <v>0</v>
      </c>
      <c r="K94" s="222" t="s">
        <v>136</v>
      </c>
      <c r="L94" s="71"/>
      <c r="M94" s="227" t="s">
        <v>21</v>
      </c>
      <c r="N94" s="228" t="s">
        <v>40</v>
      </c>
      <c r="O94" s="46"/>
      <c r="P94" s="229">
        <f>O94*H94</f>
        <v>0</v>
      </c>
      <c r="Q94" s="229">
        <v>0</v>
      </c>
      <c r="R94" s="229">
        <f>Q94*H94</f>
        <v>0</v>
      </c>
      <c r="S94" s="229">
        <v>0.28999999999999998</v>
      </c>
      <c r="T94" s="230">
        <f>S94*H94</f>
        <v>52.722000000000001</v>
      </c>
      <c r="AR94" s="23" t="s">
        <v>131</v>
      </c>
      <c r="AT94" s="23" t="s">
        <v>132</v>
      </c>
      <c r="AU94" s="23" t="s">
        <v>79</v>
      </c>
      <c r="AY94" s="23" t="s">
        <v>128</v>
      </c>
      <c r="BE94" s="231">
        <f>IF(N94="základní",J94,0)</f>
        <v>0</v>
      </c>
      <c r="BF94" s="231">
        <f>IF(N94="snížená",J94,0)</f>
        <v>0</v>
      </c>
      <c r="BG94" s="231">
        <f>IF(N94="zákl. přenesená",J94,0)</f>
        <v>0</v>
      </c>
      <c r="BH94" s="231">
        <f>IF(N94="sníž. přenesená",J94,0)</f>
        <v>0</v>
      </c>
      <c r="BI94" s="231">
        <f>IF(N94="nulová",J94,0)</f>
        <v>0</v>
      </c>
      <c r="BJ94" s="23" t="s">
        <v>77</v>
      </c>
      <c r="BK94" s="231">
        <f>ROUND(I94*H94,2)</f>
        <v>0</v>
      </c>
      <c r="BL94" s="23" t="s">
        <v>131</v>
      </c>
      <c r="BM94" s="23" t="s">
        <v>430</v>
      </c>
    </row>
    <row r="95" s="11" customFormat="1">
      <c r="B95" s="238"/>
      <c r="C95" s="239"/>
      <c r="D95" s="232" t="s">
        <v>191</v>
      </c>
      <c r="E95" s="240" t="s">
        <v>21</v>
      </c>
      <c r="F95" s="241" t="s">
        <v>431</v>
      </c>
      <c r="G95" s="239"/>
      <c r="H95" s="242">
        <v>181.80000000000001</v>
      </c>
      <c r="I95" s="243"/>
      <c r="J95" s="239"/>
      <c r="K95" s="239"/>
      <c r="L95" s="244"/>
      <c r="M95" s="245"/>
      <c r="N95" s="246"/>
      <c r="O95" s="246"/>
      <c r="P95" s="246"/>
      <c r="Q95" s="246"/>
      <c r="R95" s="246"/>
      <c r="S95" s="246"/>
      <c r="T95" s="247"/>
      <c r="AT95" s="248" t="s">
        <v>191</v>
      </c>
      <c r="AU95" s="248" t="s">
        <v>79</v>
      </c>
      <c r="AV95" s="11" t="s">
        <v>79</v>
      </c>
      <c r="AW95" s="11" t="s">
        <v>33</v>
      </c>
      <c r="AX95" s="11" t="s">
        <v>77</v>
      </c>
      <c r="AY95" s="248" t="s">
        <v>128</v>
      </c>
    </row>
    <row r="96" s="10" customFormat="1" ht="29.88" customHeight="1">
      <c r="B96" s="204"/>
      <c r="C96" s="205"/>
      <c r="D96" s="206" t="s">
        <v>68</v>
      </c>
      <c r="E96" s="218" t="s">
        <v>127</v>
      </c>
      <c r="F96" s="218" t="s">
        <v>207</v>
      </c>
      <c r="G96" s="205"/>
      <c r="H96" s="205"/>
      <c r="I96" s="208"/>
      <c r="J96" s="219">
        <f>BK96</f>
        <v>0</v>
      </c>
      <c r="K96" s="205"/>
      <c r="L96" s="210"/>
      <c r="M96" s="211"/>
      <c r="N96" s="212"/>
      <c r="O96" s="212"/>
      <c r="P96" s="213">
        <f>SUM(P97:P107)</f>
        <v>0</v>
      </c>
      <c r="Q96" s="212"/>
      <c r="R96" s="213">
        <f>SUM(R97:R107)</f>
        <v>0</v>
      </c>
      <c r="S96" s="212"/>
      <c r="T96" s="214">
        <f>SUM(T97:T107)</f>
        <v>0</v>
      </c>
      <c r="AR96" s="215" t="s">
        <v>77</v>
      </c>
      <c r="AT96" s="216" t="s">
        <v>68</v>
      </c>
      <c r="AU96" s="216" t="s">
        <v>77</v>
      </c>
      <c r="AY96" s="215" t="s">
        <v>128</v>
      </c>
      <c r="BK96" s="217">
        <f>SUM(BK97:BK107)</f>
        <v>0</v>
      </c>
    </row>
    <row r="97" s="1" customFormat="1" ht="38.25" customHeight="1">
      <c r="B97" s="45"/>
      <c r="C97" s="220" t="s">
        <v>127</v>
      </c>
      <c r="D97" s="220" t="s">
        <v>132</v>
      </c>
      <c r="E97" s="221" t="s">
        <v>208</v>
      </c>
      <c r="F97" s="222" t="s">
        <v>209</v>
      </c>
      <c r="G97" s="223" t="s">
        <v>189</v>
      </c>
      <c r="H97" s="224">
        <v>871.20000000000005</v>
      </c>
      <c r="I97" s="225"/>
      <c r="J97" s="226">
        <f>ROUND(I97*H97,2)</f>
        <v>0</v>
      </c>
      <c r="K97" s="222" t="s">
        <v>136</v>
      </c>
      <c r="L97" s="71"/>
      <c r="M97" s="227" t="s">
        <v>21</v>
      </c>
      <c r="N97" s="228" t="s">
        <v>40</v>
      </c>
      <c r="O97" s="46"/>
      <c r="P97" s="229">
        <f>O97*H97</f>
        <v>0</v>
      </c>
      <c r="Q97" s="229">
        <v>0</v>
      </c>
      <c r="R97" s="229">
        <f>Q97*H97</f>
        <v>0</v>
      </c>
      <c r="S97" s="229">
        <v>0</v>
      </c>
      <c r="T97" s="230">
        <f>S97*H97</f>
        <v>0</v>
      </c>
      <c r="AR97" s="23" t="s">
        <v>131</v>
      </c>
      <c r="AT97" s="23" t="s">
        <v>132</v>
      </c>
      <c r="AU97" s="23" t="s">
        <v>79</v>
      </c>
      <c r="AY97" s="23" t="s">
        <v>128</v>
      </c>
      <c r="BE97" s="231">
        <f>IF(N97="základní",J97,0)</f>
        <v>0</v>
      </c>
      <c r="BF97" s="231">
        <f>IF(N97="snížená",J97,0)</f>
        <v>0</v>
      </c>
      <c r="BG97" s="231">
        <f>IF(N97="zákl. přenesená",J97,0)</f>
        <v>0</v>
      </c>
      <c r="BH97" s="231">
        <f>IF(N97="sníž. přenesená",J97,0)</f>
        <v>0</v>
      </c>
      <c r="BI97" s="231">
        <f>IF(N97="nulová",J97,0)</f>
        <v>0</v>
      </c>
      <c r="BJ97" s="23" t="s">
        <v>77</v>
      </c>
      <c r="BK97" s="231">
        <f>ROUND(I97*H97,2)</f>
        <v>0</v>
      </c>
      <c r="BL97" s="23" t="s">
        <v>131</v>
      </c>
      <c r="BM97" s="23" t="s">
        <v>432</v>
      </c>
    </row>
    <row r="98" s="11" customFormat="1">
      <c r="B98" s="238"/>
      <c r="C98" s="239"/>
      <c r="D98" s="232" t="s">
        <v>191</v>
      </c>
      <c r="E98" s="240" t="s">
        <v>21</v>
      </c>
      <c r="F98" s="241" t="s">
        <v>433</v>
      </c>
      <c r="G98" s="239"/>
      <c r="H98" s="242">
        <v>871.20000000000005</v>
      </c>
      <c r="I98" s="243"/>
      <c r="J98" s="239"/>
      <c r="K98" s="239"/>
      <c r="L98" s="244"/>
      <c r="M98" s="245"/>
      <c r="N98" s="246"/>
      <c r="O98" s="246"/>
      <c r="P98" s="246"/>
      <c r="Q98" s="246"/>
      <c r="R98" s="246"/>
      <c r="S98" s="246"/>
      <c r="T98" s="247"/>
      <c r="AT98" s="248" t="s">
        <v>191</v>
      </c>
      <c r="AU98" s="248" t="s">
        <v>79</v>
      </c>
      <c r="AV98" s="11" t="s">
        <v>79</v>
      </c>
      <c r="AW98" s="11" t="s">
        <v>33</v>
      </c>
      <c r="AX98" s="11" t="s">
        <v>77</v>
      </c>
      <c r="AY98" s="248" t="s">
        <v>128</v>
      </c>
    </row>
    <row r="99" s="1" customFormat="1" ht="25.5" customHeight="1">
      <c r="B99" s="45"/>
      <c r="C99" s="220" t="s">
        <v>152</v>
      </c>
      <c r="D99" s="220" t="s">
        <v>132</v>
      </c>
      <c r="E99" s="221" t="s">
        <v>215</v>
      </c>
      <c r="F99" s="222" t="s">
        <v>216</v>
      </c>
      <c r="G99" s="223" t="s">
        <v>189</v>
      </c>
      <c r="H99" s="224">
        <v>13733.4</v>
      </c>
      <c r="I99" s="225"/>
      <c r="J99" s="226">
        <f>ROUND(I99*H99,2)</f>
        <v>0</v>
      </c>
      <c r="K99" s="222" t="s">
        <v>136</v>
      </c>
      <c r="L99" s="71"/>
      <c r="M99" s="227" t="s">
        <v>21</v>
      </c>
      <c r="N99" s="228" t="s">
        <v>40</v>
      </c>
      <c r="O99" s="46"/>
      <c r="P99" s="229">
        <f>O99*H99</f>
        <v>0</v>
      </c>
      <c r="Q99" s="229">
        <v>0</v>
      </c>
      <c r="R99" s="229">
        <f>Q99*H99</f>
        <v>0</v>
      </c>
      <c r="S99" s="229">
        <v>0</v>
      </c>
      <c r="T99" s="230">
        <f>S99*H99</f>
        <v>0</v>
      </c>
      <c r="AR99" s="23" t="s">
        <v>131</v>
      </c>
      <c r="AT99" s="23" t="s">
        <v>132</v>
      </c>
      <c r="AU99" s="23" t="s">
        <v>79</v>
      </c>
      <c r="AY99" s="23" t="s">
        <v>128</v>
      </c>
      <c r="BE99" s="231">
        <f>IF(N99="základní",J99,0)</f>
        <v>0</v>
      </c>
      <c r="BF99" s="231">
        <f>IF(N99="snížená",J99,0)</f>
        <v>0</v>
      </c>
      <c r="BG99" s="231">
        <f>IF(N99="zákl. přenesená",J99,0)</f>
        <v>0</v>
      </c>
      <c r="BH99" s="231">
        <f>IF(N99="sníž. přenesená",J99,0)</f>
        <v>0</v>
      </c>
      <c r="BI99" s="231">
        <f>IF(N99="nulová",J99,0)</f>
        <v>0</v>
      </c>
      <c r="BJ99" s="23" t="s">
        <v>77</v>
      </c>
      <c r="BK99" s="231">
        <f>ROUND(I99*H99,2)</f>
        <v>0</v>
      </c>
      <c r="BL99" s="23" t="s">
        <v>131</v>
      </c>
      <c r="BM99" s="23" t="s">
        <v>434</v>
      </c>
    </row>
    <row r="100" s="11" customFormat="1">
      <c r="B100" s="238"/>
      <c r="C100" s="239"/>
      <c r="D100" s="232" t="s">
        <v>191</v>
      </c>
      <c r="E100" s="240" t="s">
        <v>21</v>
      </c>
      <c r="F100" s="241" t="s">
        <v>435</v>
      </c>
      <c r="G100" s="239"/>
      <c r="H100" s="242">
        <v>1634.4000000000001</v>
      </c>
      <c r="I100" s="243"/>
      <c r="J100" s="239"/>
      <c r="K100" s="239"/>
      <c r="L100" s="244"/>
      <c r="M100" s="245"/>
      <c r="N100" s="246"/>
      <c r="O100" s="246"/>
      <c r="P100" s="246"/>
      <c r="Q100" s="246"/>
      <c r="R100" s="246"/>
      <c r="S100" s="246"/>
      <c r="T100" s="247"/>
      <c r="AT100" s="248" t="s">
        <v>191</v>
      </c>
      <c r="AU100" s="248" t="s">
        <v>79</v>
      </c>
      <c r="AV100" s="11" t="s">
        <v>79</v>
      </c>
      <c r="AW100" s="11" t="s">
        <v>33</v>
      </c>
      <c r="AX100" s="11" t="s">
        <v>69</v>
      </c>
      <c r="AY100" s="248" t="s">
        <v>128</v>
      </c>
    </row>
    <row r="101" s="11" customFormat="1">
      <c r="B101" s="238"/>
      <c r="C101" s="239"/>
      <c r="D101" s="232" t="s">
        <v>191</v>
      </c>
      <c r="E101" s="240" t="s">
        <v>21</v>
      </c>
      <c r="F101" s="241" t="s">
        <v>425</v>
      </c>
      <c r="G101" s="239"/>
      <c r="H101" s="242">
        <v>12099</v>
      </c>
      <c r="I101" s="243"/>
      <c r="J101" s="239"/>
      <c r="K101" s="239"/>
      <c r="L101" s="244"/>
      <c r="M101" s="245"/>
      <c r="N101" s="246"/>
      <c r="O101" s="246"/>
      <c r="P101" s="246"/>
      <c r="Q101" s="246"/>
      <c r="R101" s="246"/>
      <c r="S101" s="246"/>
      <c r="T101" s="247"/>
      <c r="AT101" s="248" t="s">
        <v>191</v>
      </c>
      <c r="AU101" s="248" t="s">
        <v>79</v>
      </c>
      <c r="AV101" s="11" t="s">
        <v>79</v>
      </c>
      <c r="AW101" s="11" t="s">
        <v>33</v>
      </c>
      <c r="AX101" s="11" t="s">
        <v>69</v>
      </c>
      <c r="AY101" s="248" t="s">
        <v>128</v>
      </c>
    </row>
    <row r="102" s="12" customFormat="1">
      <c r="B102" s="249"/>
      <c r="C102" s="250"/>
      <c r="D102" s="232" t="s">
        <v>191</v>
      </c>
      <c r="E102" s="251" t="s">
        <v>21</v>
      </c>
      <c r="F102" s="252" t="s">
        <v>194</v>
      </c>
      <c r="G102" s="250"/>
      <c r="H102" s="253">
        <v>13733.4</v>
      </c>
      <c r="I102" s="254"/>
      <c r="J102" s="250"/>
      <c r="K102" s="250"/>
      <c r="L102" s="255"/>
      <c r="M102" s="256"/>
      <c r="N102" s="257"/>
      <c r="O102" s="257"/>
      <c r="P102" s="257"/>
      <c r="Q102" s="257"/>
      <c r="R102" s="257"/>
      <c r="S102" s="257"/>
      <c r="T102" s="258"/>
      <c r="AT102" s="259" t="s">
        <v>191</v>
      </c>
      <c r="AU102" s="259" t="s">
        <v>79</v>
      </c>
      <c r="AV102" s="12" t="s">
        <v>131</v>
      </c>
      <c r="AW102" s="12" t="s">
        <v>33</v>
      </c>
      <c r="AX102" s="12" t="s">
        <v>77</v>
      </c>
      <c r="AY102" s="259" t="s">
        <v>128</v>
      </c>
    </row>
    <row r="103" s="1" customFormat="1" ht="25.5" customHeight="1">
      <c r="B103" s="45"/>
      <c r="C103" s="220" t="s">
        <v>166</v>
      </c>
      <c r="D103" s="220" t="s">
        <v>132</v>
      </c>
      <c r="E103" s="221" t="s">
        <v>212</v>
      </c>
      <c r="F103" s="222" t="s">
        <v>213</v>
      </c>
      <c r="G103" s="223" t="s">
        <v>189</v>
      </c>
      <c r="H103" s="224">
        <v>817.20000000000005</v>
      </c>
      <c r="I103" s="225"/>
      <c r="J103" s="226">
        <f>ROUND(I103*H103,2)</f>
        <v>0</v>
      </c>
      <c r="K103" s="222" t="s">
        <v>136</v>
      </c>
      <c r="L103" s="71"/>
      <c r="M103" s="227" t="s">
        <v>21</v>
      </c>
      <c r="N103" s="228" t="s">
        <v>40</v>
      </c>
      <c r="O103" s="46"/>
      <c r="P103" s="229">
        <f>O103*H103</f>
        <v>0</v>
      </c>
      <c r="Q103" s="229">
        <v>0</v>
      </c>
      <c r="R103" s="229">
        <f>Q103*H103</f>
        <v>0</v>
      </c>
      <c r="S103" s="229">
        <v>0</v>
      </c>
      <c r="T103" s="230">
        <f>S103*H103</f>
        <v>0</v>
      </c>
      <c r="AR103" s="23" t="s">
        <v>131</v>
      </c>
      <c r="AT103" s="23" t="s">
        <v>132</v>
      </c>
      <c r="AU103" s="23" t="s">
        <v>79</v>
      </c>
      <c r="AY103" s="23" t="s">
        <v>128</v>
      </c>
      <c r="BE103" s="231">
        <f>IF(N103="základní",J103,0)</f>
        <v>0</v>
      </c>
      <c r="BF103" s="231">
        <f>IF(N103="snížená",J103,0)</f>
        <v>0</v>
      </c>
      <c r="BG103" s="231">
        <f>IF(N103="zákl. přenesená",J103,0)</f>
        <v>0</v>
      </c>
      <c r="BH103" s="231">
        <f>IF(N103="sníž. přenesená",J103,0)</f>
        <v>0</v>
      </c>
      <c r="BI103" s="231">
        <f>IF(N103="nulová",J103,0)</f>
        <v>0</v>
      </c>
      <c r="BJ103" s="23" t="s">
        <v>77</v>
      </c>
      <c r="BK103" s="231">
        <f>ROUND(I103*H103,2)</f>
        <v>0</v>
      </c>
      <c r="BL103" s="23" t="s">
        <v>131</v>
      </c>
      <c r="BM103" s="23" t="s">
        <v>436</v>
      </c>
    </row>
    <row r="104" s="11" customFormat="1">
      <c r="B104" s="238"/>
      <c r="C104" s="239"/>
      <c r="D104" s="232" t="s">
        <v>191</v>
      </c>
      <c r="E104" s="240" t="s">
        <v>21</v>
      </c>
      <c r="F104" s="241" t="s">
        <v>437</v>
      </c>
      <c r="G104" s="239"/>
      <c r="H104" s="242">
        <v>817.20000000000005</v>
      </c>
      <c r="I104" s="243"/>
      <c r="J104" s="239"/>
      <c r="K104" s="239"/>
      <c r="L104" s="244"/>
      <c r="M104" s="245"/>
      <c r="N104" s="246"/>
      <c r="O104" s="246"/>
      <c r="P104" s="246"/>
      <c r="Q104" s="246"/>
      <c r="R104" s="246"/>
      <c r="S104" s="246"/>
      <c r="T104" s="247"/>
      <c r="AT104" s="248" t="s">
        <v>191</v>
      </c>
      <c r="AU104" s="248" t="s">
        <v>79</v>
      </c>
      <c r="AV104" s="11" t="s">
        <v>79</v>
      </c>
      <c r="AW104" s="11" t="s">
        <v>33</v>
      </c>
      <c r="AX104" s="11" t="s">
        <v>77</v>
      </c>
      <c r="AY104" s="248" t="s">
        <v>128</v>
      </c>
    </row>
    <row r="105" s="1" customFormat="1" ht="25.5" customHeight="1">
      <c r="B105" s="45"/>
      <c r="C105" s="220" t="s">
        <v>157</v>
      </c>
      <c r="D105" s="220" t="s">
        <v>132</v>
      </c>
      <c r="E105" s="221" t="s">
        <v>220</v>
      </c>
      <c r="F105" s="222" t="s">
        <v>221</v>
      </c>
      <c r="G105" s="223" t="s">
        <v>189</v>
      </c>
      <c r="H105" s="224">
        <v>12099</v>
      </c>
      <c r="I105" s="225"/>
      <c r="J105" s="226">
        <f>ROUND(I105*H105,2)</f>
        <v>0</v>
      </c>
      <c r="K105" s="222" t="s">
        <v>136</v>
      </c>
      <c r="L105" s="71"/>
      <c r="M105" s="227" t="s">
        <v>21</v>
      </c>
      <c r="N105" s="228" t="s">
        <v>40</v>
      </c>
      <c r="O105" s="46"/>
      <c r="P105" s="229">
        <f>O105*H105</f>
        <v>0</v>
      </c>
      <c r="Q105" s="229">
        <v>0</v>
      </c>
      <c r="R105" s="229">
        <f>Q105*H105</f>
        <v>0</v>
      </c>
      <c r="S105" s="229">
        <v>0</v>
      </c>
      <c r="T105" s="230">
        <f>S105*H105</f>
        <v>0</v>
      </c>
      <c r="AR105" s="23" t="s">
        <v>131</v>
      </c>
      <c r="AT105" s="23" t="s">
        <v>132</v>
      </c>
      <c r="AU105" s="23" t="s">
        <v>79</v>
      </c>
      <c r="AY105" s="23" t="s">
        <v>128</v>
      </c>
      <c r="BE105" s="231">
        <f>IF(N105="základní",J105,0)</f>
        <v>0</v>
      </c>
      <c r="BF105" s="231">
        <f>IF(N105="snížená",J105,0)</f>
        <v>0</v>
      </c>
      <c r="BG105" s="231">
        <f>IF(N105="zákl. přenesená",J105,0)</f>
        <v>0</v>
      </c>
      <c r="BH105" s="231">
        <f>IF(N105="sníž. přenesená",J105,0)</f>
        <v>0</v>
      </c>
      <c r="BI105" s="231">
        <f>IF(N105="nulová",J105,0)</f>
        <v>0</v>
      </c>
      <c r="BJ105" s="23" t="s">
        <v>77</v>
      </c>
      <c r="BK105" s="231">
        <f>ROUND(I105*H105,2)</f>
        <v>0</v>
      </c>
      <c r="BL105" s="23" t="s">
        <v>131</v>
      </c>
      <c r="BM105" s="23" t="s">
        <v>438</v>
      </c>
    </row>
    <row r="106" s="1" customFormat="1">
      <c r="B106" s="45"/>
      <c r="C106" s="73"/>
      <c r="D106" s="232" t="s">
        <v>139</v>
      </c>
      <c r="E106" s="73"/>
      <c r="F106" s="233" t="s">
        <v>223</v>
      </c>
      <c r="G106" s="73"/>
      <c r="H106" s="73"/>
      <c r="I106" s="190"/>
      <c r="J106" s="73"/>
      <c r="K106" s="73"/>
      <c r="L106" s="71"/>
      <c r="M106" s="234"/>
      <c r="N106" s="46"/>
      <c r="O106" s="46"/>
      <c r="P106" s="46"/>
      <c r="Q106" s="46"/>
      <c r="R106" s="46"/>
      <c r="S106" s="46"/>
      <c r="T106" s="94"/>
      <c r="AT106" s="23" t="s">
        <v>139</v>
      </c>
      <c r="AU106" s="23" t="s">
        <v>79</v>
      </c>
    </row>
    <row r="107" s="11" customFormat="1">
      <c r="B107" s="238"/>
      <c r="C107" s="239"/>
      <c r="D107" s="232" t="s">
        <v>191</v>
      </c>
      <c r="E107" s="240" t="s">
        <v>21</v>
      </c>
      <c r="F107" s="241" t="s">
        <v>425</v>
      </c>
      <c r="G107" s="239"/>
      <c r="H107" s="242">
        <v>12099</v>
      </c>
      <c r="I107" s="243"/>
      <c r="J107" s="239"/>
      <c r="K107" s="239"/>
      <c r="L107" s="244"/>
      <c r="M107" s="245"/>
      <c r="N107" s="246"/>
      <c r="O107" s="246"/>
      <c r="P107" s="246"/>
      <c r="Q107" s="246"/>
      <c r="R107" s="246"/>
      <c r="S107" s="246"/>
      <c r="T107" s="247"/>
      <c r="AT107" s="248" t="s">
        <v>191</v>
      </c>
      <c r="AU107" s="248" t="s">
        <v>79</v>
      </c>
      <c r="AV107" s="11" t="s">
        <v>79</v>
      </c>
      <c r="AW107" s="11" t="s">
        <v>33</v>
      </c>
      <c r="AX107" s="11" t="s">
        <v>77</v>
      </c>
      <c r="AY107" s="248" t="s">
        <v>128</v>
      </c>
    </row>
    <row r="108" s="10" customFormat="1" ht="29.88" customHeight="1">
      <c r="B108" s="204"/>
      <c r="C108" s="205"/>
      <c r="D108" s="206" t="s">
        <v>68</v>
      </c>
      <c r="E108" s="218" t="s">
        <v>157</v>
      </c>
      <c r="F108" s="218" t="s">
        <v>224</v>
      </c>
      <c r="G108" s="205"/>
      <c r="H108" s="205"/>
      <c r="I108" s="208"/>
      <c r="J108" s="219">
        <f>BK108</f>
        <v>0</v>
      </c>
      <c r="K108" s="205"/>
      <c r="L108" s="210"/>
      <c r="M108" s="211"/>
      <c r="N108" s="212"/>
      <c r="O108" s="212"/>
      <c r="P108" s="213">
        <f>SUM(P109:P124)</f>
        <v>0</v>
      </c>
      <c r="Q108" s="212"/>
      <c r="R108" s="213">
        <f>SUM(R109:R124)</f>
        <v>6.7027199999999993</v>
      </c>
      <c r="S108" s="212"/>
      <c r="T108" s="214">
        <f>SUM(T109:T124)</f>
        <v>1.6000000000000001</v>
      </c>
      <c r="AR108" s="215" t="s">
        <v>77</v>
      </c>
      <c r="AT108" s="216" t="s">
        <v>68</v>
      </c>
      <c r="AU108" s="216" t="s">
        <v>77</v>
      </c>
      <c r="AY108" s="215" t="s">
        <v>128</v>
      </c>
      <c r="BK108" s="217">
        <f>SUM(BK109:BK124)</f>
        <v>0</v>
      </c>
    </row>
    <row r="109" s="1" customFormat="1" ht="16.5" customHeight="1">
      <c r="B109" s="45"/>
      <c r="C109" s="220" t="s">
        <v>172</v>
      </c>
      <c r="D109" s="220" t="s">
        <v>132</v>
      </c>
      <c r="E109" s="221" t="s">
        <v>225</v>
      </c>
      <c r="F109" s="222" t="s">
        <v>226</v>
      </c>
      <c r="G109" s="223" t="s">
        <v>227</v>
      </c>
      <c r="H109" s="224">
        <v>8</v>
      </c>
      <c r="I109" s="225"/>
      <c r="J109" s="226">
        <f>ROUND(I109*H109,2)</f>
        <v>0</v>
      </c>
      <c r="K109" s="222" t="s">
        <v>136</v>
      </c>
      <c r="L109" s="71"/>
      <c r="M109" s="227" t="s">
        <v>21</v>
      </c>
      <c r="N109" s="228" t="s">
        <v>40</v>
      </c>
      <c r="O109" s="46"/>
      <c r="P109" s="229">
        <f>O109*H109</f>
        <v>0</v>
      </c>
      <c r="Q109" s="229">
        <v>0</v>
      </c>
      <c r="R109" s="229">
        <f>Q109*H109</f>
        <v>0</v>
      </c>
      <c r="S109" s="229">
        <v>0.20000000000000001</v>
      </c>
      <c r="T109" s="230">
        <f>S109*H109</f>
        <v>1.6000000000000001</v>
      </c>
      <c r="AR109" s="23" t="s">
        <v>131</v>
      </c>
      <c r="AT109" s="23" t="s">
        <v>132</v>
      </c>
      <c r="AU109" s="23" t="s">
        <v>79</v>
      </c>
      <c r="AY109" s="23" t="s">
        <v>128</v>
      </c>
      <c r="BE109" s="231">
        <f>IF(N109="základní",J109,0)</f>
        <v>0</v>
      </c>
      <c r="BF109" s="231">
        <f>IF(N109="snížená",J109,0)</f>
        <v>0</v>
      </c>
      <c r="BG109" s="231">
        <f>IF(N109="zákl. přenesená",J109,0)</f>
        <v>0</v>
      </c>
      <c r="BH109" s="231">
        <f>IF(N109="sníž. přenesená",J109,0)</f>
        <v>0</v>
      </c>
      <c r="BI109" s="231">
        <f>IF(N109="nulová",J109,0)</f>
        <v>0</v>
      </c>
      <c r="BJ109" s="23" t="s">
        <v>77</v>
      </c>
      <c r="BK109" s="231">
        <f>ROUND(I109*H109,2)</f>
        <v>0</v>
      </c>
      <c r="BL109" s="23" t="s">
        <v>131</v>
      </c>
      <c r="BM109" s="23" t="s">
        <v>439</v>
      </c>
    </row>
    <row r="110" s="1" customFormat="1">
      <c r="B110" s="45"/>
      <c r="C110" s="73"/>
      <c r="D110" s="232" t="s">
        <v>139</v>
      </c>
      <c r="E110" s="73"/>
      <c r="F110" s="233" t="s">
        <v>229</v>
      </c>
      <c r="G110" s="73"/>
      <c r="H110" s="73"/>
      <c r="I110" s="190"/>
      <c r="J110" s="73"/>
      <c r="K110" s="73"/>
      <c r="L110" s="71"/>
      <c r="M110" s="234"/>
      <c r="N110" s="46"/>
      <c r="O110" s="46"/>
      <c r="P110" s="46"/>
      <c r="Q110" s="46"/>
      <c r="R110" s="46"/>
      <c r="S110" s="46"/>
      <c r="T110" s="94"/>
      <c r="AT110" s="23" t="s">
        <v>139</v>
      </c>
      <c r="AU110" s="23" t="s">
        <v>79</v>
      </c>
    </row>
    <row r="111" s="11" customFormat="1">
      <c r="B111" s="238"/>
      <c r="C111" s="239"/>
      <c r="D111" s="232" t="s">
        <v>191</v>
      </c>
      <c r="E111" s="240" t="s">
        <v>21</v>
      </c>
      <c r="F111" s="241" t="s">
        <v>157</v>
      </c>
      <c r="G111" s="239"/>
      <c r="H111" s="242">
        <v>8</v>
      </c>
      <c r="I111" s="243"/>
      <c r="J111" s="239"/>
      <c r="K111" s="239"/>
      <c r="L111" s="244"/>
      <c r="M111" s="245"/>
      <c r="N111" s="246"/>
      <c r="O111" s="246"/>
      <c r="P111" s="246"/>
      <c r="Q111" s="246"/>
      <c r="R111" s="246"/>
      <c r="S111" s="246"/>
      <c r="T111" s="247"/>
      <c r="AT111" s="248" t="s">
        <v>191</v>
      </c>
      <c r="AU111" s="248" t="s">
        <v>79</v>
      </c>
      <c r="AV111" s="11" t="s">
        <v>79</v>
      </c>
      <c r="AW111" s="11" t="s">
        <v>33</v>
      </c>
      <c r="AX111" s="11" t="s">
        <v>77</v>
      </c>
      <c r="AY111" s="248" t="s">
        <v>128</v>
      </c>
    </row>
    <row r="112" s="1" customFormat="1" ht="16.5" customHeight="1">
      <c r="B112" s="45"/>
      <c r="C112" s="220" t="s">
        <v>230</v>
      </c>
      <c r="D112" s="220" t="s">
        <v>132</v>
      </c>
      <c r="E112" s="221" t="s">
        <v>231</v>
      </c>
      <c r="F112" s="222" t="s">
        <v>232</v>
      </c>
      <c r="G112" s="223" t="s">
        <v>227</v>
      </c>
      <c r="H112" s="224">
        <v>8</v>
      </c>
      <c r="I112" s="225"/>
      <c r="J112" s="226">
        <f>ROUND(I112*H112,2)</f>
        <v>0</v>
      </c>
      <c r="K112" s="222" t="s">
        <v>136</v>
      </c>
      <c r="L112" s="71"/>
      <c r="M112" s="227" t="s">
        <v>21</v>
      </c>
      <c r="N112" s="228" t="s">
        <v>40</v>
      </c>
      <c r="O112" s="46"/>
      <c r="P112" s="229">
        <f>O112*H112</f>
        <v>0</v>
      </c>
      <c r="Q112" s="229">
        <v>0.34089999999999998</v>
      </c>
      <c r="R112" s="229">
        <f>Q112*H112</f>
        <v>2.7271999999999998</v>
      </c>
      <c r="S112" s="229">
        <v>0</v>
      </c>
      <c r="T112" s="230">
        <f>S112*H112</f>
        <v>0</v>
      </c>
      <c r="AR112" s="23" t="s">
        <v>131</v>
      </c>
      <c r="AT112" s="23" t="s">
        <v>132</v>
      </c>
      <c r="AU112" s="23" t="s">
        <v>79</v>
      </c>
      <c r="AY112" s="23" t="s">
        <v>128</v>
      </c>
      <c r="BE112" s="231">
        <f>IF(N112="základní",J112,0)</f>
        <v>0</v>
      </c>
      <c r="BF112" s="231">
        <f>IF(N112="snížená",J112,0)</f>
        <v>0</v>
      </c>
      <c r="BG112" s="231">
        <f>IF(N112="zákl. přenesená",J112,0)</f>
        <v>0</v>
      </c>
      <c r="BH112" s="231">
        <f>IF(N112="sníž. přenesená",J112,0)</f>
        <v>0</v>
      </c>
      <c r="BI112" s="231">
        <f>IF(N112="nulová",J112,0)</f>
        <v>0</v>
      </c>
      <c r="BJ112" s="23" t="s">
        <v>77</v>
      </c>
      <c r="BK112" s="231">
        <f>ROUND(I112*H112,2)</f>
        <v>0</v>
      </c>
      <c r="BL112" s="23" t="s">
        <v>131</v>
      </c>
      <c r="BM112" s="23" t="s">
        <v>440</v>
      </c>
    </row>
    <row r="113" s="11" customFormat="1">
      <c r="B113" s="238"/>
      <c r="C113" s="239"/>
      <c r="D113" s="232" t="s">
        <v>191</v>
      </c>
      <c r="E113" s="240" t="s">
        <v>21</v>
      </c>
      <c r="F113" s="241" t="s">
        <v>157</v>
      </c>
      <c r="G113" s="239"/>
      <c r="H113" s="242">
        <v>8</v>
      </c>
      <c r="I113" s="243"/>
      <c r="J113" s="239"/>
      <c r="K113" s="239"/>
      <c r="L113" s="244"/>
      <c r="M113" s="245"/>
      <c r="N113" s="246"/>
      <c r="O113" s="246"/>
      <c r="P113" s="246"/>
      <c r="Q113" s="246"/>
      <c r="R113" s="246"/>
      <c r="S113" s="246"/>
      <c r="T113" s="247"/>
      <c r="AT113" s="248" t="s">
        <v>191</v>
      </c>
      <c r="AU113" s="248" t="s">
        <v>79</v>
      </c>
      <c r="AV113" s="11" t="s">
        <v>79</v>
      </c>
      <c r="AW113" s="11" t="s">
        <v>33</v>
      </c>
      <c r="AX113" s="11" t="s">
        <v>77</v>
      </c>
      <c r="AY113" s="248" t="s">
        <v>128</v>
      </c>
    </row>
    <row r="114" s="1" customFormat="1" ht="16.5" customHeight="1">
      <c r="B114" s="45"/>
      <c r="C114" s="260" t="s">
        <v>234</v>
      </c>
      <c r="D114" s="260" t="s">
        <v>235</v>
      </c>
      <c r="E114" s="261" t="s">
        <v>236</v>
      </c>
      <c r="F114" s="262" t="s">
        <v>237</v>
      </c>
      <c r="G114" s="263" t="s">
        <v>227</v>
      </c>
      <c r="H114" s="264">
        <v>8</v>
      </c>
      <c r="I114" s="265"/>
      <c r="J114" s="266">
        <f>ROUND(I114*H114,2)</f>
        <v>0</v>
      </c>
      <c r="K114" s="262" t="s">
        <v>136</v>
      </c>
      <c r="L114" s="267"/>
      <c r="M114" s="268" t="s">
        <v>21</v>
      </c>
      <c r="N114" s="269" t="s">
        <v>40</v>
      </c>
      <c r="O114" s="46"/>
      <c r="P114" s="229">
        <f>O114*H114</f>
        <v>0</v>
      </c>
      <c r="Q114" s="229">
        <v>0.097000000000000003</v>
      </c>
      <c r="R114" s="229">
        <f>Q114*H114</f>
        <v>0.77600000000000002</v>
      </c>
      <c r="S114" s="229">
        <v>0</v>
      </c>
      <c r="T114" s="230">
        <f>S114*H114</f>
        <v>0</v>
      </c>
      <c r="AR114" s="23" t="s">
        <v>157</v>
      </c>
      <c r="AT114" s="23" t="s">
        <v>235</v>
      </c>
      <c r="AU114" s="23" t="s">
        <v>79</v>
      </c>
      <c r="AY114" s="23" t="s">
        <v>128</v>
      </c>
      <c r="BE114" s="231">
        <f>IF(N114="základní",J114,0)</f>
        <v>0</v>
      </c>
      <c r="BF114" s="231">
        <f>IF(N114="snížená",J114,0)</f>
        <v>0</v>
      </c>
      <c r="BG114" s="231">
        <f>IF(N114="zákl. přenesená",J114,0)</f>
        <v>0</v>
      </c>
      <c r="BH114" s="231">
        <f>IF(N114="sníž. přenesená",J114,0)</f>
        <v>0</v>
      </c>
      <c r="BI114" s="231">
        <f>IF(N114="nulová",J114,0)</f>
        <v>0</v>
      </c>
      <c r="BJ114" s="23" t="s">
        <v>77</v>
      </c>
      <c r="BK114" s="231">
        <f>ROUND(I114*H114,2)</f>
        <v>0</v>
      </c>
      <c r="BL114" s="23" t="s">
        <v>131</v>
      </c>
      <c r="BM114" s="23" t="s">
        <v>441</v>
      </c>
    </row>
    <row r="115" s="11" customFormat="1">
      <c r="B115" s="238"/>
      <c r="C115" s="239"/>
      <c r="D115" s="232" t="s">
        <v>191</v>
      </c>
      <c r="E115" s="240" t="s">
        <v>21</v>
      </c>
      <c r="F115" s="241" t="s">
        <v>157</v>
      </c>
      <c r="G115" s="239"/>
      <c r="H115" s="242">
        <v>8</v>
      </c>
      <c r="I115" s="243"/>
      <c r="J115" s="239"/>
      <c r="K115" s="239"/>
      <c r="L115" s="244"/>
      <c r="M115" s="245"/>
      <c r="N115" s="246"/>
      <c r="O115" s="246"/>
      <c r="P115" s="246"/>
      <c r="Q115" s="246"/>
      <c r="R115" s="246"/>
      <c r="S115" s="246"/>
      <c r="T115" s="247"/>
      <c r="AT115" s="248" t="s">
        <v>191</v>
      </c>
      <c r="AU115" s="248" t="s">
        <v>79</v>
      </c>
      <c r="AV115" s="11" t="s">
        <v>79</v>
      </c>
      <c r="AW115" s="11" t="s">
        <v>33</v>
      </c>
      <c r="AX115" s="11" t="s">
        <v>77</v>
      </c>
      <c r="AY115" s="248" t="s">
        <v>128</v>
      </c>
    </row>
    <row r="116" s="1" customFormat="1" ht="16.5" customHeight="1">
      <c r="B116" s="45"/>
      <c r="C116" s="260" t="s">
        <v>239</v>
      </c>
      <c r="D116" s="260" t="s">
        <v>235</v>
      </c>
      <c r="E116" s="261" t="s">
        <v>240</v>
      </c>
      <c r="F116" s="262" t="s">
        <v>241</v>
      </c>
      <c r="G116" s="263" t="s">
        <v>227</v>
      </c>
      <c r="H116" s="264">
        <v>8</v>
      </c>
      <c r="I116" s="265"/>
      <c r="J116" s="266">
        <f>ROUND(I116*H116,2)</f>
        <v>0</v>
      </c>
      <c r="K116" s="262" t="s">
        <v>136</v>
      </c>
      <c r="L116" s="267"/>
      <c r="M116" s="268" t="s">
        <v>21</v>
      </c>
      <c r="N116" s="269" t="s">
        <v>40</v>
      </c>
      <c r="O116" s="46"/>
      <c r="P116" s="229">
        <f>O116*H116</f>
        <v>0</v>
      </c>
      <c r="Q116" s="229">
        <v>0.111</v>
      </c>
      <c r="R116" s="229">
        <f>Q116*H116</f>
        <v>0.88800000000000001</v>
      </c>
      <c r="S116" s="229">
        <v>0</v>
      </c>
      <c r="T116" s="230">
        <f>S116*H116</f>
        <v>0</v>
      </c>
      <c r="AR116" s="23" t="s">
        <v>157</v>
      </c>
      <c r="AT116" s="23" t="s">
        <v>235</v>
      </c>
      <c r="AU116" s="23" t="s">
        <v>79</v>
      </c>
      <c r="AY116" s="23" t="s">
        <v>128</v>
      </c>
      <c r="BE116" s="231">
        <f>IF(N116="základní",J116,0)</f>
        <v>0</v>
      </c>
      <c r="BF116" s="231">
        <f>IF(N116="snížená",J116,0)</f>
        <v>0</v>
      </c>
      <c r="BG116" s="231">
        <f>IF(N116="zákl. přenesená",J116,0)</f>
        <v>0</v>
      </c>
      <c r="BH116" s="231">
        <f>IF(N116="sníž. přenesená",J116,0)</f>
        <v>0</v>
      </c>
      <c r="BI116" s="231">
        <f>IF(N116="nulová",J116,0)</f>
        <v>0</v>
      </c>
      <c r="BJ116" s="23" t="s">
        <v>77</v>
      </c>
      <c r="BK116" s="231">
        <f>ROUND(I116*H116,2)</f>
        <v>0</v>
      </c>
      <c r="BL116" s="23" t="s">
        <v>131</v>
      </c>
      <c r="BM116" s="23" t="s">
        <v>442</v>
      </c>
    </row>
    <row r="117" s="11" customFormat="1">
      <c r="B117" s="238"/>
      <c r="C117" s="239"/>
      <c r="D117" s="232" t="s">
        <v>191</v>
      </c>
      <c r="E117" s="240" t="s">
        <v>21</v>
      </c>
      <c r="F117" s="241" t="s">
        <v>157</v>
      </c>
      <c r="G117" s="239"/>
      <c r="H117" s="242">
        <v>8</v>
      </c>
      <c r="I117" s="243"/>
      <c r="J117" s="239"/>
      <c r="K117" s="239"/>
      <c r="L117" s="244"/>
      <c r="M117" s="245"/>
      <c r="N117" s="246"/>
      <c r="O117" s="246"/>
      <c r="P117" s="246"/>
      <c r="Q117" s="246"/>
      <c r="R117" s="246"/>
      <c r="S117" s="246"/>
      <c r="T117" s="247"/>
      <c r="AT117" s="248" t="s">
        <v>191</v>
      </c>
      <c r="AU117" s="248" t="s">
        <v>79</v>
      </c>
      <c r="AV117" s="11" t="s">
        <v>79</v>
      </c>
      <c r="AW117" s="11" t="s">
        <v>33</v>
      </c>
      <c r="AX117" s="11" t="s">
        <v>77</v>
      </c>
      <c r="AY117" s="248" t="s">
        <v>128</v>
      </c>
    </row>
    <row r="118" s="1" customFormat="1" ht="16.5" customHeight="1">
      <c r="B118" s="45"/>
      <c r="C118" s="260" t="s">
        <v>243</v>
      </c>
      <c r="D118" s="260" t="s">
        <v>235</v>
      </c>
      <c r="E118" s="261" t="s">
        <v>244</v>
      </c>
      <c r="F118" s="262" t="s">
        <v>245</v>
      </c>
      <c r="G118" s="263" t="s">
        <v>227</v>
      </c>
      <c r="H118" s="264">
        <v>8</v>
      </c>
      <c r="I118" s="265"/>
      <c r="J118" s="266">
        <f>ROUND(I118*H118,2)</f>
        <v>0</v>
      </c>
      <c r="K118" s="262" t="s">
        <v>136</v>
      </c>
      <c r="L118" s="267"/>
      <c r="M118" s="268" t="s">
        <v>21</v>
      </c>
      <c r="N118" s="269" t="s">
        <v>40</v>
      </c>
      <c r="O118" s="46"/>
      <c r="P118" s="229">
        <f>O118*H118</f>
        <v>0</v>
      </c>
      <c r="Q118" s="229">
        <v>0.027</v>
      </c>
      <c r="R118" s="229">
        <f>Q118*H118</f>
        <v>0.216</v>
      </c>
      <c r="S118" s="229">
        <v>0</v>
      </c>
      <c r="T118" s="230">
        <f>S118*H118</f>
        <v>0</v>
      </c>
      <c r="AR118" s="23" t="s">
        <v>157</v>
      </c>
      <c r="AT118" s="23" t="s">
        <v>235</v>
      </c>
      <c r="AU118" s="23" t="s">
        <v>79</v>
      </c>
      <c r="AY118" s="23" t="s">
        <v>128</v>
      </c>
      <c r="BE118" s="231">
        <f>IF(N118="základní",J118,0)</f>
        <v>0</v>
      </c>
      <c r="BF118" s="231">
        <f>IF(N118="snížená",J118,0)</f>
        <v>0</v>
      </c>
      <c r="BG118" s="231">
        <f>IF(N118="zákl. přenesená",J118,0)</f>
        <v>0</v>
      </c>
      <c r="BH118" s="231">
        <f>IF(N118="sníž. přenesená",J118,0)</f>
        <v>0</v>
      </c>
      <c r="BI118" s="231">
        <f>IF(N118="nulová",J118,0)</f>
        <v>0</v>
      </c>
      <c r="BJ118" s="23" t="s">
        <v>77</v>
      </c>
      <c r="BK118" s="231">
        <f>ROUND(I118*H118,2)</f>
        <v>0</v>
      </c>
      <c r="BL118" s="23" t="s">
        <v>131</v>
      </c>
      <c r="BM118" s="23" t="s">
        <v>443</v>
      </c>
    </row>
    <row r="119" s="11" customFormat="1">
      <c r="B119" s="238"/>
      <c r="C119" s="239"/>
      <c r="D119" s="232" t="s">
        <v>191</v>
      </c>
      <c r="E119" s="240" t="s">
        <v>21</v>
      </c>
      <c r="F119" s="241" t="s">
        <v>157</v>
      </c>
      <c r="G119" s="239"/>
      <c r="H119" s="242">
        <v>8</v>
      </c>
      <c r="I119" s="243"/>
      <c r="J119" s="239"/>
      <c r="K119" s="239"/>
      <c r="L119" s="244"/>
      <c r="M119" s="245"/>
      <c r="N119" s="246"/>
      <c r="O119" s="246"/>
      <c r="P119" s="246"/>
      <c r="Q119" s="246"/>
      <c r="R119" s="246"/>
      <c r="S119" s="246"/>
      <c r="T119" s="247"/>
      <c r="AT119" s="248" t="s">
        <v>191</v>
      </c>
      <c r="AU119" s="248" t="s">
        <v>79</v>
      </c>
      <c r="AV119" s="11" t="s">
        <v>79</v>
      </c>
      <c r="AW119" s="11" t="s">
        <v>33</v>
      </c>
      <c r="AX119" s="11" t="s">
        <v>77</v>
      </c>
      <c r="AY119" s="248" t="s">
        <v>128</v>
      </c>
    </row>
    <row r="120" s="1" customFormat="1" ht="16.5" customHeight="1">
      <c r="B120" s="45"/>
      <c r="C120" s="260" t="s">
        <v>247</v>
      </c>
      <c r="D120" s="260" t="s">
        <v>235</v>
      </c>
      <c r="E120" s="261" t="s">
        <v>248</v>
      </c>
      <c r="F120" s="262" t="s">
        <v>249</v>
      </c>
      <c r="G120" s="263" t="s">
        <v>227</v>
      </c>
      <c r="H120" s="264">
        <v>8</v>
      </c>
      <c r="I120" s="265"/>
      <c r="J120" s="266">
        <f>ROUND(I120*H120,2)</f>
        <v>0</v>
      </c>
      <c r="K120" s="262" t="s">
        <v>136</v>
      </c>
      <c r="L120" s="267"/>
      <c r="M120" s="268" t="s">
        <v>21</v>
      </c>
      <c r="N120" s="269" t="s">
        <v>40</v>
      </c>
      <c r="O120" s="46"/>
      <c r="P120" s="229">
        <f>O120*H120</f>
        <v>0</v>
      </c>
      <c r="Q120" s="229">
        <v>0.0060000000000000001</v>
      </c>
      <c r="R120" s="229">
        <f>Q120*H120</f>
        <v>0.048000000000000001</v>
      </c>
      <c r="S120" s="229">
        <v>0</v>
      </c>
      <c r="T120" s="230">
        <f>S120*H120</f>
        <v>0</v>
      </c>
      <c r="AR120" s="23" t="s">
        <v>157</v>
      </c>
      <c r="AT120" s="23" t="s">
        <v>235</v>
      </c>
      <c r="AU120" s="23" t="s">
        <v>79</v>
      </c>
      <c r="AY120" s="23" t="s">
        <v>128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23" t="s">
        <v>77</v>
      </c>
      <c r="BK120" s="231">
        <f>ROUND(I120*H120,2)</f>
        <v>0</v>
      </c>
      <c r="BL120" s="23" t="s">
        <v>131</v>
      </c>
      <c r="BM120" s="23" t="s">
        <v>444</v>
      </c>
    </row>
    <row r="121" s="11" customFormat="1">
      <c r="B121" s="238"/>
      <c r="C121" s="239"/>
      <c r="D121" s="232" t="s">
        <v>191</v>
      </c>
      <c r="E121" s="240" t="s">
        <v>21</v>
      </c>
      <c r="F121" s="241" t="s">
        <v>157</v>
      </c>
      <c r="G121" s="239"/>
      <c r="H121" s="242">
        <v>8</v>
      </c>
      <c r="I121" s="243"/>
      <c r="J121" s="239"/>
      <c r="K121" s="239"/>
      <c r="L121" s="244"/>
      <c r="M121" s="245"/>
      <c r="N121" s="246"/>
      <c r="O121" s="246"/>
      <c r="P121" s="246"/>
      <c r="Q121" s="246"/>
      <c r="R121" s="246"/>
      <c r="S121" s="246"/>
      <c r="T121" s="247"/>
      <c r="AT121" s="248" t="s">
        <v>191</v>
      </c>
      <c r="AU121" s="248" t="s">
        <v>79</v>
      </c>
      <c r="AV121" s="11" t="s">
        <v>79</v>
      </c>
      <c r="AW121" s="11" t="s">
        <v>33</v>
      </c>
      <c r="AX121" s="11" t="s">
        <v>77</v>
      </c>
      <c r="AY121" s="248" t="s">
        <v>128</v>
      </c>
    </row>
    <row r="122" s="1" customFormat="1" ht="25.5" customHeight="1">
      <c r="B122" s="45"/>
      <c r="C122" s="220" t="s">
        <v>10</v>
      </c>
      <c r="D122" s="220" t="s">
        <v>132</v>
      </c>
      <c r="E122" s="221" t="s">
        <v>251</v>
      </c>
      <c r="F122" s="222" t="s">
        <v>252</v>
      </c>
      <c r="G122" s="223" t="s">
        <v>227</v>
      </c>
      <c r="H122" s="224">
        <v>8</v>
      </c>
      <c r="I122" s="225"/>
      <c r="J122" s="226">
        <f>ROUND(I122*H122,2)</f>
        <v>0</v>
      </c>
      <c r="K122" s="222" t="s">
        <v>136</v>
      </c>
      <c r="L122" s="71"/>
      <c r="M122" s="227" t="s">
        <v>21</v>
      </c>
      <c r="N122" s="228" t="s">
        <v>40</v>
      </c>
      <c r="O122" s="46"/>
      <c r="P122" s="229">
        <f>O122*H122</f>
        <v>0</v>
      </c>
      <c r="Q122" s="229">
        <v>0.21734000000000001</v>
      </c>
      <c r="R122" s="229">
        <f>Q122*H122</f>
        <v>1.73872</v>
      </c>
      <c r="S122" s="229">
        <v>0</v>
      </c>
      <c r="T122" s="230">
        <f>S122*H122</f>
        <v>0</v>
      </c>
      <c r="AR122" s="23" t="s">
        <v>131</v>
      </c>
      <c r="AT122" s="23" t="s">
        <v>132</v>
      </c>
      <c r="AU122" s="23" t="s">
        <v>79</v>
      </c>
      <c r="AY122" s="23" t="s">
        <v>128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23" t="s">
        <v>77</v>
      </c>
      <c r="BK122" s="231">
        <f>ROUND(I122*H122,2)</f>
        <v>0</v>
      </c>
      <c r="BL122" s="23" t="s">
        <v>131</v>
      </c>
      <c r="BM122" s="23" t="s">
        <v>445</v>
      </c>
    </row>
    <row r="123" s="11" customFormat="1">
      <c r="B123" s="238"/>
      <c r="C123" s="239"/>
      <c r="D123" s="232" t="s">
        <v>191</v>
      </c>
      <c r="E123" s="240" t="s">
        <v>21</v>
      </c>
      <c r="F123" s="241" t="s">
        <v>157</v>
      </c>
      <c r="G123" s="239"/>
      <c r="H123" s="242">
        <v>8</v>
      </c>
      <c r="I123" s="243"/>
      <c r="J123" s="239"/>
      <c r="K123" s="239"/>
      <c r="L123" s="244"/>
      <c r="M123" s="245"/>
      <c r="N123" s="246"/>
      <c r="O123" s="246"/>
      <c r="P123" s="246"/>
      <c r="Q123" s="246"/>
      <c r="R123" s="246"/>
      <c r="S123" s="246"/>
      <c r="T123" s="247"/>
      <c r="AT123" s="248" t="s">
        <v>191</v>
      </c>
      <c r="AU123" s="248" t="s">
        <v>79</v>
      </c>
      <c r="AV123" s="11" t="s">
        <v>79</v>
      </c>
      <c r="AW123" s="11" t="s">
        <v>33</v>
      </c>
      <c r="AX123" s="11" t="s">
        <v>77</v>
      </c>
      <c r="AY123" s="248" t="s">
        <v>128</v>
      </c>
    </row>
    <row r="124" s="1" customFormat="1" ht="16.5" customHeight="1">
      <c r="B124" s="45"/>
      <c r="C124" s="260" t="s">
        <v>254</v>
      </c>
      <c r="D124" s="260" t="s">
        <v>235</v>
      </c>
      <c r="E124" s="261" t="s">
        <v>255</v>
      </c>
      <c r="F124" s="262" t="s">
        <v>256</v>
      </c>
      <c r="G124" s="263" t="s">
        <v>227</v>
      </c>
      <c r="H124" s="264">
        <v>8</v>
      </c>
      <c r="I124" s="265"/>
      <c r="J124" s="266">
        <f>ROUND(I124*H124,2)</f>
        <v>0</v>
      </c>
      <c r="K124" s="262" t="s">
        <v>21</v>
      </c>
      <c r="L124" s="267"/>
      <c r="M124" s="268" t="s">
        <v>21</v>
      </c>
      <c r="N124" s="269" t="s">
        <v>40</v>
      </c>
      <c r="O124" s="46"/>
      <c r="P124" s="229">
        <f>O124*H124</f>
        <v>0</v>
      </c>
      <c r="Q124" s="229">
        <v>0.038600000000000002</v>
      </c>
      <c r="R124" s="229">
        <f>Q124*H124</f>
        <v>0.30880000000000002</v>
      </c>
      <c r="S124" s="229">
        <v>0</v>
      </c>
      <c r="T124" s="230">
        <f>S124*H124</f>
        <v>0</v>
      </c>
      <c r="AR124" s="23" t="s">
        <v>157</v>
      </c>
      <c r="AT124" s="23" t="s">
        <v>235</v>
      </c>
      <c r="AU124" s="23" t="s">
        <v>79</v>
      </c>
      <c r="AY124" s="23" t="s">
        <v>128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23" t="s">
        <v>77</v>
      </c>
      <c r="BK124" s="231">
        <f>ROUND(I124*H124,2)</f>
        <v>0</v>
      </c>
      <c r="BL124" s="23" t="s">
        <v>131</v>
      </c>
      <c r="BM124" s="23" t="s">
        <v>446</v>
      </c>
    </row>
    <row r="125" s="10" customFormat="1" ht="29.88" customHeight="1">
      <c r="B125" s="204"/>
      <c r="C125" s="205"/>
      <c r="D125" s="206" t="s">
        <v>68</v>
      </c>
      <c r="E125" s="218" t="s">
        <v>172</v>
      </c>
      <c r="F125" s="218" t="s">
        <v>258</v>
      </c>
      <c r="G125" s="205"/>
      <c r="H125" s="205"/>
      <c r="I125" s="208"/>
      <c r="J125" s="219">
        <f>BK125</f>
        <v>0</v>
      </c>
      <c r="K125" s="205"/>
      <c r="L125" s="210"/>
      <c r="M125" s="211"/>
      <c r="N125" s="212"/>
      <c r="O125" s="212"/>
      <c r="P125" s="213">
        <f>SUM(P126:P221)</f>
        <v>0</v>
      </c>
      <c r="Q125" s="212"/>
      <c r="R125" s="213">
        <f>SUM(R126:R221)</f>
        <v>48.561670999999997</v>
      </c>
      <c r="S125" s="212"/>
      <c r="T125" s="214">
        <f>SUM(T126:T221)</f>
        <v>0</v>
      </c>
      <c r="AR125" s="215" t="s">
        <v>77</v>
      </c>
      <c r="AT125" s="216" t="s">
        <v>68</v>
      </c>
      <c r="AU125" s="216" t="s">
        <v>77</v>
      </c>
      <c r="AY125" s="215" t="s">
        <v>128</v>
      </c>
      <c r="BK125" s="217">
        <f>SUM(BK126:BK221)</f>
        <v>0</v>
      </c>
    </row>
    <row r="126" s="1" customFormat="1" ht="25.5" customHeight="1">
      <c r="B126" s="45"/>
      <c r="C126" s="220" t="s">
        <v>259</v>
      </c>
      <c r="D126" s="220" t="s">
        <v>132</v>
      </c>
      <c r="E126" s="221" t="s">
        <v>260</v>
      </c>
      <c r="F126" s="222" t="s">
        <v>261</v>
      </c>
      <c r="G126" s="223" t="s">
        <v>204</v>
      </c>
      <c r="H126" s="224">
        <v>1848</v>
      </c>
      <c r="I126" s="225"/>
      <c r="J126" s="226">
        <f>ROUND(I126*H126,2)</f>
        <v>0</v>
      </c>
      <c r="K126" s="222" t="s">
        <v>136</v>
      </c>
      <c r="L126" s="71"/>
      <c r="M126" s="227" t="s">
        <v>21</v>
      </c>
      <c r="N126" s="228" t="s">
        <v>40</v>
      </c>
      <c r="O126" s="46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AR126" s="23" t="s">
        <v>131</v>
      </c>
      <c r="AT126" s="23" t="s">
        <v>132</v>
      </c>
      <c r="AU126" s="23" t="s">
        <v>79</v>
      </c>
      <c r="AY126" s="23" t="s">
        <v>128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23" t="s">
        <v>77</v>
      </c>
      <c r="BK126" s="231">
        <f>ROUND(I126*H126,2)</f>
        <v>0</v>
      </c>
      <c r="BL126" s="23" t="s">
        <v>131</v>
      </c>
      <c r="BM126" s="23" t="s">
        <v>447</v>
      </c>
    </row>
    <row r="127" s="11" customFormat="1">
      <c r="B127" s="238"/>
      <c r="C127" s="239"/>
      <c r="D127" s="232" t="s">
        <v>191</v>
      </c>
      <c r="E127" s="240" t="s">
        <v>21</v>
      </c>
      <c r="F127" s="241" t="s">
        <v>448</v>
      </c>
      <c r="G127" s="239"/>
      <c r="H127" s="242">
        <v>94</v>
      </c>
      <c r="I127" s="243"/>
      <c r="J127" s="239"/>
      <c r="K127" s="239"/>
      <c r="L127" s="244"/>
      <c r="M127" s="245"/>
      <c r="N127" s="246"/>
      <c r="O127" s="246"/>
      <c r="P127" s="246"/>
      <c r="Q127" s="246"/>
      <c r="R127" s="246"/>
      <c r="S127" s="246"/>
      <c r="T127" s="247"/>
      <c r="AT127" s="248" t="s">
        <v>191</v>
      </c>
      <c r="AU127" s="248" t="s">
        <v>79</v>
      </c>
      <c r="AV127" s="11" t="s">
        <v>79</v>
      </c>
      <c r="AW127" s="11" t="s">
        <v>33</v>
      </c>
      <c r="AX127" s="11" t="s">
        <v>69</v>
      </c>
      <c r="AY127" s="248" t="s">
        <v>128</v>
      </c>
    </row>
    <row r="128" s="11" customFormat="1">
      <c r="B128" s="238"/>
      <c r="C128" s="239"/>
      <c r="D128" s="232" t="s">
        <v>191</v>
      </c>
      <c r="E128" s="240" t="s">
        <v>21</v>
      </c>
      <c r="F128" s="241" t="s">
        <v>449</v>
      </c>
      <c r="G128" s="239"/>
      <c r="H128" s="242">
        <v>1450</v>
      </c>
      <c r="I128" s="243"/>
      <c r="J128" s="239"/>
      <c r="K128" s="239"/>
      <c r="L128" s="244"/>
      <c r="M128" s="245"/>
      <c r="N128" s="246"/>
      <c r="O128" s="246"/>
      <c r="P128" s="246"/>
      <c r="Q128" s="246"/>
      <c r="R128" s="246"/>
      <c r="S128" s="246"/>
      <c r="T128" s="247"/>
      <c r="AT128" s="248" t="s">
        <v>191</v>
      </c>
      <c r="AU128" s="248" t="s">
        <v>79</v>
      </c>
      <c r="AV128" s="11" t="s">
        <v>79</v>
      </c>
      <c r="AW128" s="11" t="s">
        <v>33</v>
      </c>
      <c r="AX128" s="11" t="s">
        <v>69</v>
      </c>
      <c r="AY128" s="248" t="s">
        <v>128</v>
      </c>
    </row>
    <row r="129" s="11" customFormat="1">
      <c r="B129" s="238"/>
      <c r="C129" s="239"/>
      <c r="D129" s="232" t="s">
        <v>191</v>
      </c>
      <c r="E129" s="240" t="s">
        <v>21</v>
      </c>
      <c r="F129" s="241" t="s">
        <v>450</v>
      </c>
      <c r="G129" s="239"/>
      <c r="H129" s="242">
        <v>240</v>
      </c>
      <c r="I129" s="243"/>
      <c r="J129" s="239"/>
      <c r="K129" s="239"/>
      <c r="L129" s="244"/>
      <c r="M129" s="245"/>
      <c r="N129" s="246"/>
      <c r="O129" s="246"/>
      <c r="P129" s="246"/>
      <c r="Q129" s="246"/>
      <c r="R129" s="246"/>
      <c r="S129" s="246"/>
      <c r="T129" s="247"/>
      <c r="AT129" s="248" t="s">
        <v>191</v>
      </c>
      <c r="AU129" s="248" t="s">
        <v>79</v>
      </c>
      <c r="AV129" s="11" t="s">
        <v>79</v>
      </c>
      <c r="AW129" s="11" t="s">
        <v>33</v>
      </c>
      <c r="AX129" s="11" t="s">
        <v>69</v>
      </c>
      <c r="AY129" s="248" t="s">
        <v>128</v>
      </c>
    </row>
    <row r="130" s="11" customFormat="1">
      <c r="B130" s="238"/>
      <c r="C130" s="239"/>
      <c r="D130" s="232" t="s">
        <v>191</v>
      </c>
      <c r="E130" s="240" t="s">
        <v>21</v>
      </c>
      <c r="F130" s="241" t="s">
        <v>451</v>
      </c>
      <c r="G130" s="239"/>
      <c r="H130" s="242">
        <v>40</v>
      </c>
      <c r="I130" s="243"/>
      <c r="J130" s="239"/>
      <c r="K130" s="239"/>
      <c r="L130" s="244"/>
      <c r="M130" s="245"/>
      <c r="N130" s="246"/>
      <c r="O130" s="246"/>
      <c r="P130" s="246"/>
      <c r="Q130" s="246"/>
      <c r="R130" s="246"/>
      <c r="S130" s="246"/>
      <c r="T130" s="247"/>
      <c r="AT130" s="248" t="s">
        <v>191</v>
      </c>
      <c r="AU130" s="248" t="s">
        <v>79</v>
      </c>
      <c r="AV130" s="11" t="s">
        <v>79</v>
      </c>
      <c r="AW130" s="11" t="s">
        <v>33</v>
      </c>
      <c r="AX130" s="11" t="s">
        <v>69</v>
      </c>
      <c r="AY130" s="248" t="s">
        <v>128</v>
      </c>
    </row>
    <row r="131" s="11" customFormat="1">
      <c r="B131" s="238"/>
      <c r="C131" s="239"/>
      <c r="D131" s="232" t="s">
        <v>191</v>
      </c>
      <c r="E131" s="240" t="s">
        <v>21</v>
      </c>
      <c r="F131" s="241" t="s">
        <v>452</v>
      </c>
      <c r="G131" s="239"/>
      <c r="H131" s="242">
        <v>24</v>
      </c>
      <c r="I131" s="243"/>
      <c r="J131" s="239"/>
      <c r="K131" s="239"/>
      <c r="L131" s="244"/>
      <c r="M131" s="245"/>
      <c r="N131" s="246"/>
      <c r="O131" s="246"/>
      <c r="P131" s="246"/>
      <c r="Q131" s="246"/>
      <c r="R131" s="246"/>
      <c r="S131" s="246"/>
      <c r="T131" s="247"/>
      <c r="AT131" s="248" t="s">
        <v>191</v>
      </c>
      <c r="AU131" s="248" t="s">
        <v>79</v>
      </c>
      <c r="AV131" s="11" t="s">
        <v>79</v>
      </c>
      <c r="AW131" s="11" t="s">
        <v>33</v>
      </c>
      <c r="AX131" s="11" t="s">
        <v>69</v>
      </c>
      <c r="AY131" s="248" t="s">
        <v>128</v>
      </c>
    </row>
    <row r="132" s="12" customFormat="1">
      <c r="B132" s="249"/>
      <c r="C132" s="250"/>
      <c r="D132" s="232" t="s">
        <v>191</v>
      </c>
      <c r="E132" s="251" t="s">
        <v>21</v>
      </c>
      <c r="F132" s="252" t="s">
        <v>194</v>
      </c>
      <c r="G132" s="250"/>
      <c r="H132" s="253">
        <v>1848</v>
      </c>
      <c r="I132" s="254"/>
      <c r="J132" s="250"/>
      <c r="K132" s="250"/>
      <c r="L132" s="255"/>
      <c r="M132" s="256"/>
      <c r="N132" s="257"/>
      <c r="O132" s="257"/>
      <c r="P132" s="257"/>
      <c r="Q132" s="257"/>
      <c r="R132" s="257"/>
      <c r="S132" s="257"/>
      <c r="T132" s="258"/>
      <c r="AT132" s="259" t="s">
        <v>191</v>
      </c>
      <c r="AU132" s="259" t="s">
        <v>79</v>
      </c>
      <c r="AV132" s="12" t="s">
        <v>131</v>
      </c>
      <c r="AW132" s="12" t="s">
        <v>33</v>
      </c>
      <c r="AX132" s="12" t="s">
        <v>77</v>
      </c>
      <c r="AY132" s="259" t="s">
        <v>128</v>
      </c>
    </row>
    <row r="133" s="1" customFormat="1" ht="25.5" customHeight="1">
      <c r="B133" s="45"/>
      <c r="C133" s="220" t="s">
        <v>268</v>
      </c>
      <c r="D133" s="220" t="s">
        <v>132</v>
      </c>
      <c r="E133" s="221" t="s">
        <v>269</v>
      </c>
      <c r="F133" s="222" t="s">
        <v>270</v>
      </c>
      <c r="G133" s="223" t="s">
        <v>204</v>
      </c>
      <c r="H133" s="224">
        <v>182</v>
      </c>
      <c r="I133" s="225"/>
      <c r="J133" s="226">
        <f>ROUND(I133*H133,2)</f>
        <v>0</v>
      </c>
      <c r="K133" s="222" t="s">
        <v>136</v>
      </c>
      <c r="L133" s="71"/>
      <c r="M133" s="227" t="s">
        <v>21</v>
      </c>
      <c r="N133" s="228" t="s">
        <v>40</v>
      </c>
      <c r="O133" s="46"/>
      <c r="P133" s="229">
        <f>O133*H133</f>
        <v>0</v>
      </c>
      <c r="Q133" s="229">
        <v>8.0000000000000007E-05</v>
      </c>
      <c r="R133" s="229">
        <f>Q133*H133</f>
        <v>0.014560000000000002</v>
      </c>
      <c r="S133" s="229">
        <v>0</v>
      </c>
      <c r="T133" s="230">
        <f>S133*H133</f>
        <v>0</v>
      </c>
      <c r="AR133" s="23" t="s">
        <v>131</v>
      </c>
      <c r="AT133" s="23" t="s">
        <v>132</v>
      </c>
      <c r="AU133" s="23" t="s">
        <v>79</v>
      </c>
      <c r="AY133" s="23" t="s">
        <v>128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23" t="s">
        <v>77</v>
      </c>
      <c r="BK133" s="231">
        <f>ROUND(I133*H133,2)</f>
        <v>0</v>
      </c>
      <c r="BL133" s="23" t="s">
        <v>131</v>
      </c>
      <c r="BM133" s="23" t="s">
        <v>453</v>
      </c>
    </row>
    <row r="134" s="11" customFormat="1">
      <c r="B134" s="238"/>
      <c r="C134" s="239"/>
      <c r="D134" s="232" t="s">
        <v>191</v>
      </c>
      <c r="E134" s="240" t="s">
        <v>21</v>
      </c>
      <c r="F134" s="241" t="s">
        <v>448</v>
      </c>
      <c r="G134" s="239"/>
      <c r="H134" s="242">
        <v>94</v>
      </c>
      <c r="I134" s="243"/>
      <c r="J134" s="239"/>
      <c r="K134" s="239"/>
      <c r="L134" s="244"/>
      <c r="M134" s="245"/>
      <c r="N134" s="246"/>
      <c r="O134" s="246"/>
      <c r="P134" s="246"/>
      <c r="Q134" s="246"/>
      <c r="R134" s="246"/>
      <c r="S134" s="246"/>
      <c r="T134" s="247"/>
      <c r="AT134" s="248" t="s">
        <v>191</v>
      </c>
      <c r="AU134" s="248" t="s">
        <v>79</v>
      </c>
      <c r="AV134" s="11" t="s">
        <v>79</v>
      </c>
      <c r="AW134" s="11" t="s">
        <v>33</v>
      </c>
      <c r="AX134" s="11" t="s">
        <v>69</v>
      </c>
      <c r="AY134" s="248" t="s">
        <v>128</v>
      </c>
    </row>
    <row r="135" s="11" customFormat="1">
      <c r="B135" s="238"/>
      <c r="C135" s="239"/>
      <c r="D135" s="232" t="s">
        <v>191</v>
      </c>
      <c r="E135" s="240" t="s">
        <v>21</v>
      </c>
      <c r="F135" s="241" t="s">
        <v>451</v>
      </c>
      <c r="G135" s="239"/>
      <c r="H135" s="242">
        <v>40</v>
      </c>
      <c r="I135" s="243"/>
      <c r="J135" s="239"/>
      <c r="K135" s="239"/>
      <c r="L135" s="244"/>
      <c r="M135" s="245"/>
      <c r="N135" s="246"/>
      <c r="O135" s="246"/>
      <c r="P135" s="246"/>
      <c r="Q135" s="246"/>
      <c r="R135" s="246"/>
      <c r="S135" s="246"/>
      <c r="T135" s="247"/>
      <c r="AT135" s="248" t="s">
        <v>191</v>
      </c>
      <c r="AU135" s="248" t="s">
        <v>79</v>
      </c>
      <c r="AV135" s="11" t="s">
        <v>79</v>
      </c>
      <c r="AW135" s="11" t="s">
        <v>33</v>
      </c>
      <c r="AX135" s="11" t="s">
        <v>69</v>
      </c>
      <c r="AY135" s="248" t="s">
        <v>128</v>
      </c>
    </row>
    <row r="136" s="11" customFormat="1">
      <c r="B136" s="238"/>
      <c r="C136" s="239"/>
      <c r="D136" s="232" t="s">
        <v>191</v>
      </c>
      <c r="E136" s="240" t="s">
        <v>21</v>
      </c>
      <c r="F136" s="241" t="s">
        <v>454</v>
      </c>
      <c r="G136" s="239"/>
      <c r="H136" s="242">
        <v>48</v>
      </c>
      <c r="I136" s="243"/>
      <c r="J136" s="239"/>
      <c r="K136" s="239"/>
      <c r="L136" s="244"/>
      <c r="M136" s="245"/>
      <c r="N136" s="246"/>
      <c r="O136" s="246"/>
      <c r="P136" s="246"/>
      <c r="Q136" s="246"/>
      <c r="R136" s="246"/>
      <c r="S136" s="246"/>
      <c r="T136" s="247"/>
      <c r="AT136" s="248" t="s">
        <v>191</v>
      </c>
      <c r="AU136" s="248" t="s">
        <v>79</v>
      </c>
      <c r="AV136" s="11" t="s">
        <v>79</v>
      </c>
      <c r="AW136" s="11" t="s">
        <v>33</v>
      </c>
      <c r="AX136" s="11" t="s">
        <v>69</v>
      </c>
      <c r="AY136" s="248" t="s">
        <v>128</v>
      </c>
    </row>
    <row r="137" s="12" customFormat="1">
      <c r="B137" s="249"/>
      <c r="C137" s="250"/>
      <c r="D137" s="232" t="s">
        <v>191</v>
      </c>
      <c r="E137" s="251" t="s">
        <v>21</v>
      </c>
      <c r="F137" s="252" t="s">
        <v>194</v>
      </c>
      <c r="G137" s="250"/>
      <c r="H137" s="253">
        <v>182</v>
      </c>
      <c r="I137" s="254"/>
      <c r="J137" s="250"/>
      <c r="K137" s="250"/>
      <c r="L137" s="255"/>
      <c r="M137" s="256"/>
      <c r="N137" s="257"/>
      <c r="O137" s="257"/>
      <c r="P137" s="257"/>
      <c r="Q137" s="257"/>
      <c r="R137" s="257"/>
      <c r="S137" s="257"/>
      <c r="T137" s="258"/>
      <c r="AT137" s="259" t="s">
        <v>191</v>
      </c>
      <c r="AU137" s="259" t="s">
        <v>79</v>
      </c>
      <c r="AV137" s="12" t="s">
        <v>131</v>
      </c>
      <c r="AW137" s="12" t="s">
        <v>33</v>
      </c>
      <c r="AX137" s="12" t="s">
        <v>77</v>
      </c>
      <c r="AY137" s="259" t="s">
        <v>128</v>
      </c>
    </row>
    <row r="138" s="1" customFormat="1" ht="25.5" customHeight="1">
      <c r="B138" s="45"/>
      <c r="C138" s="220" t="s">
        <v>272</v>
      </c>
      <c r="D138" s="220" t="s">
        <v>132</v>
      </c>
      <c r="E138" s="221" t="s">
        <v>273</v>
      </c>
      <c r="F138" s="222" t="s">
        <v>274</v>
      </c>
      <c r="G138" s="223" t="s">
        <v>204</v>
      </c>
      <c r="H138" s="224">
        <v>182</v>
      </c>
      <c r="I138" s="225"/>
      <c r="J138" s="226">
        <f>ROUND(I138*H138,2)</f>
        <v>0</v>
      </c>
      <c r="K138" s="222" t="s">
        <v>136</v>
      </c>
      <c r="L138" s="71"/>
      <c r="M138" s="227" t="s">
        <v>21</v>
      </c>
      <c r="N138" s="228" t="s">
        <v>40</v>
      </c>
      <c r="O138" s="46"/>
      <c r="P138" s="229">
        <f>O138*H138</f>
        <v>0</v>
      </c>
      <c r="Q138" s="229">
        <v>0.00033</v>
      </c>
      <c r="R138" s="229">
        <f>Q138*H138</f>
        <v>0.060060000000000002</v>
      </c>
      <c r="S138" s="229">
        <v>0</v>
      </c>
      <c r="T138" s="230">
        <f>S138*H138</f>
        <v>0</v>
      </c>
      <c r="AR138" s="23" t="s">
        <v>131</v>
      </c>
      <c r="AT138" s="23" t="s">
        <v>132</v>
      </c>
      <c r="AU138" s="23" t="s">
        <v>79</v>
      </c>
      <c r="AY138" s="23" t="s">
        <v>128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23" t="s">
        <v>77</v>
      </c>
      <c r="BK138" s="231">
        <f>ROUND(I138*H138,2)</f>
        <v>0</v>
      </c>
      <c r="BL138" s="23" t="s">
        <v>131</v>
      </c>
      <c r="BM138" s="23" t="s">
        <v>455</v>
      </c>
    </row>
    <row r="139" s="11" customFormat="1">
      <c r="B139" s="238"/>
      <c r="C139" s="239"/>
      <c r="D139" s="232" t="s">
        <v>191</v>
      </c>
      <c r="E139" s="240" t="s">
        <v>21</v>
      </c>
      <c r="F139" s="241" t="s">
        <v>448</v>
      </c>
      <c r="G139" s="239"/>
      <c r="H139" s="242">
        <v>94</v>
      </c>
      <c r="I139" s="243"/>
      <c r="J139" s="239"/>
      <c r="K139" s="239"/>
      <c r="L139" s="244"/>
      <c r="M139" s="245"/>
      <c r="N139" s="246"/>
      <c r="O139" s="246"/>
      <c r="P139" s="246"/>
      <c r="Q139" s="246"/>
      <c r="R139" s="246"/>
      <c r="S139" s="246"/>
      <c r="T139" s="247"/>
      <c r="AT139" s="248" t="s">
        <v>191</v>
      </c>
      <c r="AU139" s="248" t="s">
        <v>79</v>
      </c>
      <c r="AV139" s="11" t="s">
        <v>79</v>
      </c>
      <c r="AW139" s="11" t="s">
        <v>33</v>
      </c>
      <c r="AX139" s="11" t="s">
        <v>69</v>
      </c>
      <c r="AY139" s="248" t="s">
        <v>128</v>
      </c>
    </row>
    <row r="140" s="11" customFormat="1">
      <c r="B140" s="238"/>
      <c r="C140" s="239"/>
      <c r="D140" s="232" t="s">
        <v>191</v>
      </c>
      <c r="E140" s="240" t="s">
        <v>21</v>
      </c>
      <c r="F140" s="241" t="s">
        <v>451</v>
      </c>
      <c r="G140" s="239"/>
      <c r="H140" s="242">
        <v>40</v>
      </c>
      <c r="I140" s="243"/>
      <c r="J140" s="239"/>
      <c r="K140" s="239"/>
      <c r="L140" s="244"/>
      <c r="M140" s="245"/>
      <c r="N140" s="246"/>
      <c r="O140" s="246"/>
      <c r="P140" s="246"/>
      <c r="Q140" s="246"/>
      <c r="R140" s="246"/>
      <c r="S140" s="246"/>
      <c r="T140" s="247"/>
      <c r="AT140" s="248" t="s">
        <v>191</v>
      </c>
      <c r="AU140" s="248" t="s">
        <v>79</v>
      </c>
      <c r="AV140" s="11" t="s">
        <v>79</v>
      </c>
      <c r="AW140" s="11" t="s">
        <v>33</v>
      </c>
      <c r="AX140" s="11" t="s">
        <v>69</v>
      </c>
      <c r="AY140" s="248" t="s">
        <v>128</v>
      </c>
    </row>
    <row r="141" s="11" customFormat="1">
      <c r="B141" s="238"/>
      <c r="C141" s="239"/>
      <c r="D141" s="232" t="s">
        <v>191</v>
      </c>
      <c r="E141" s="240" t="s">
        <v>21</v>
      </c>
      <c r="F141" s="241" t="s">
        <v>454</v>
      </c>
      <c r="G141" s="239"/>
      <c r="H141" s="242">
        <v>48</v>
      </c>
      <c r="I141" s="243"/>
      <c r="J141" s="239"/>
      <c r="K141" s="239"/>
      <c r="L141" s="244"/>
      <c r="M141" s="245"/>
      <c r="N141" s="246"/>
      <c r="O141" s="246"/>
      <c r="P141" s="246"/>
      <c r="Q141" s="246"/>
      <c r="R141" s="246"/>
      <c r="S141" s="246"/>
      <c r="T141" s="247"/>
      <c r="AT141" s="248" t="s">
        <v>191</v>
      </c>
      <c r="AU141" s="248" t="s">
        <v>79</v>
      </c>
      <c r="AV141" s="11" t="s">
        <v>79</v>
      </c>
      <c r="AW141" s="11" t="s">
        <v>33</v>
      </c>
      <c r="AX141" s="11" t="s">
        <v>69</v>
      </c>
      <c r="AY141" s="248" t="s">
        <v>128</v>
      </c>
    </row>
    <row r="142" s="12" customFormat="1">
      <c r="B142" s="249"/>
      <c r="C142" s="250"/>
      <c r="D142" s="232" t="s">
        <v>191</v>
      </c>
      <c r="E142" s="251" t="s">
        <v>21</v>
      </c>
      <c r="F142" s="252" t="s">
        <v>194</v>
      </c>
      <c r="G142" s="250"/>
      <c r="H142" s="253">
        <v>182</v>
      </c>
      <c r="I142" s="254"/>
      <c r="J142" s="250"/>
      <c r="K142" s="250"/>
      <c r="L142" s="255"/>
      <c r="M142" s="256"/>
      <c r="N142" s="257"/>
      <c r="O142" s="257"/>
      <c r="P142" s="257"/>
      <c r="Q142" s="257"/>
      <c r="R142" s="257"/>
      <c r="S142" s="257"/>
      <c r="T142" s="258"/>
      <c r="AT142" s="259" t="s">
        <v>191</v>
      </c>
      <c r="AU142" s="259" t="s">
        <v>79</v>
      </c>
      <c r="AV142" s="12" t="s">
        <v>131</v>
      </c>
      <c r="AW142" s="12" t="s">
        <v>33</v>
      </c>
      <c r="AX142" s="12" t="s">
        <v>77</v>
      </c>
      <c r="AY142" s="259" t="s">
        <v>128</v>
      </c>
    </row>
    <row r="143" s="1" customFormat="1" ht="25.5" customHeight="1">
      <c r="B143" s="45"/>
      <c r="C143" s="220" t="s">
        <v>276</v>
      </c>
      <c r="D143" s="220" t="s">
        <v>132</v>
      </c>
      <c r="E143" s="221" t="s">
        <v>277</v>
      </c>
      <c r="F143" s="222" t="s">
        <v>278</v>
      </c>
      <c r="G143" s="223" t="s">
        <v>204</v>
      </c>
      <c r="H143" s="224">
        <v>1690</v>
      </c>
      <c r="I143" s="225"/>
      <c r="J143" s="226">
        <f>ROUND(I143*H143,2)</f>
        <v>0</v>
      </c>
      <c r="K143" s="222" t="s">
        <v>136</v>
      </c>
      <c r="L143" s="71"/>
      <c r="M143" s="227" t="s">
        <v>21</v>
      </c>
      <c r="N143" s="228" t="s">
        <v>40</v>
      </c>
      <c r="O143" s="46"/>
      <c r="P143" s="229">
        <f>O143*H143</f>
        <v>0</v>
      </c>
      <c r="Q143" s="229">
        <v>3.0000000000000001E-05</v>
      </c>
      <c r="R143" s="229">
        <f>Q143*H143</f>
        <v>0.050700000000000002</v>
      </c>
      <c r="S143" s="229">
        <v>0</v>
      </c>
      <c r="T143" s="230">
        <f>S143*H143</f>
        <v>0</v>
      </c>
      <c r="AR143" s="23" t="s">
        <v>131</v>
      </c>
      <c r="AT143" s="23" t="s">
        <v>132</v>
      </c>
      <c r="AU143" s="23" t="s">
        <v>79</v>
      </c>
      <c r="AY143" s="23" t="s">
        <v>128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23" t="s">
        <v>77</v>
      </c>
      <c r="BK143" s="231">
        <f>ROUND(I143*H143,2)</f>
        <v>0</v>
      </c>
      <c r="BL143" s="23" t="s">
        <v>131</v>
      </c>
      <c r="BM143" s="23" t="s">
        <v>456</v>
      </c>
    </row>
    <row r="144" s="11" customFormat="1">
      <c r="B144" s="238"/>
      <c r="C144" s="239"/>
      <c r="D144" s="232" t="s">
        <v>191</v>
      </c>
      <c r="E144" s="240" t="s">
        <v>21</v>
      </c>
      <c r="F144" s="241" t="s">
        <v>449</v>
      </c>
      <c r="G144" s="239"/>
      <c r="H144" s="242">
        <v>1450</v>
      </c>
      <c r="I144" s="243"/>
      <c r="J144" s="239"/>
      <c r="K144" s="239"/>
      <c r="L144" s="244"/>
      <c r="M144" s="245"/>
      <c r="N144" s="246"/>
      <c r="O144" s="246"/>
      <c r="P144" s="246"/>
      <c r="Q144" s="246"/>
      <c r="R144" s="246"/>
      <c r="S144" s="246"/>
      <c r="T144" s="247"/>
      <c r="AT144" s="248" t="s">
        <v>191</v>
      </c>
      <c r="AU144" s="248" t="s">
        <v>79</v>
      </c>
      <c r="AV144" s="11" t="s">
        <v>79</v>
      </c>
      <c r="AW144" s="11" t="s">
        <v>33</v>
      </c>
      <c r="AX144" s="11" t="s">
        <v>69</v>
      </c>
      <c r="AY144" s="248" t="s">
        <v>128</v>
      </c>
    </row>
    <row r="145" s="11" customFormat="1">
      <c r="B145" s="238"/>
      <c r="C145" s="239"/>
      <c r="D145" s="232" t="s">
        <v>191</v>
      </c>
      <c r="E145" s="240" t="s">
        <v>21</v>
      </c>
      <c r="F145" s="241" t="s">
        <v>450</v>
      </c>
      <c r="G145" s="239"/>
      <c r="H145" s="242">
        <v>240</v>
      </c>
      <c r="I145" s="243"/>
      <c r="J145" s="239"/>
      <c r="K145" s="239"/>
      <c r="L145" s="244"/>
      <c r="M145" s="245"/>
      <c r="N145" s="246"/>
      <c r="O145" s="246"/>
      <c r="P145" s="246"/>
      <c r="Q145" s="246"/>
      <c r="R145" s="246"/>
      <c r="S145" s="246"/>
      <c r="T145" s="247"/>
      <c r="AT145" s="248" t="s">
        <v>191</v>
      </c>
      <c r="AU145" s="248" t="s">
        <v>79</v>
      </c>
      <c r="AV145" s="11" t="s">
        <v>79</v>
      </c>
      <c r="AW145" s="11" t="s">
        <v>33</v>
      </c>
      <c r="AX145" s="11" t="s">
        <v>69</v>
      </c>
      <c r="AY145" s="248" t="s">
        <v>128</v>
      </c>
    </row>
    <row r="146" s="12" customFormat="1">
      <c r="B146" s="249"/>
      <c r="C146" s="250"/>
      <c r="D146" s="232" t="s">
        <v>191</v>
      </c>
      <c r="E146" s="251" t="s">
        <v>21</v>
      </c>
      <c r="F146" s="252" t="s">
        <v>194</v>
      </c>
      <c r="G146" s="250"/>
      <c r="H146" s="253">
        <v>1690</v>
      </c>
      <c r="I146" s="254"/>
      <c r="J146" s="250"/>
      <c r="K146" s="250"/>
      <c r="L146" s="255"/>
      <c r="M146" s="256"/>
      <c r="N146" s="257"/>
      <c r="O146" s="257"/>
      <c r="P146" s="257"/>
      <c r="Q146" s="257"/>
      <c r="R146" s="257"/>
      <c r="S146" s="257"/>
      <c r="T146" s="258"/>
      <c r="AT146" s="259" t="s">
        <v>191</v>
      </c>
      <c r="AU146" s="259" t="s">
        <v>79</v>
      </c>
      <c r="AV146" s="12" t="s">
        <v>131</v>
      </c>
      <c r="AW146" s="12" t="s">
        <v>33</v>
      </c>
      <c r="AX146" s="12" t="s">
        <v>77</v>
      </c>
      <c r="AY146" s="259" t="s">
        <v>128</v>
      </c>
    </row>
    <row r="147" s="1" customFormat="1" ht="25.5" customHeight="1">
      <c r="B147" s="45"/>
      <c r="C147" s="220" t="s">
        <v>9</v>
      </c>
      <c r="D147" s="220" t="s">
        <v>132</v>
      </c>
      <c r="E147" s="221" t="s">
        <v>280</v>
      </c>
      <c r="F147" s="222" t="s">
        <v>281</v>
      </c>
      <c r="G147" s="223" t="s">
        <v>204</v>
      </c>
      <c r="H147" s="224">
        <v>1690</v>
      </c>
      <c r="I147" s="225"/>
      <c r="J147" s="226">
        <f>ROUND(I147*H147,2)</f>
        <v>0</v>
      </c>
      <c r="K147" s="222" t="s">
        <v>136</v>
      </c>
      <c r="L147" s="71"/>
      <c r="M147" s="227" t="s">
        <v>21</v>
      </c>
      <c r="N147" s="228" t="s">
        <v>40</v>
      </c>
      <c r="O147" s="46"/>
      <c r="P147" s="229">
        <f>O147*H147</f>
        <v>0</v>
      </c>
      <c r="Q147" s="229">
        <v>0.00011</v>
      </c>
      <c r="R147" s="229">
        <f>Q147*H147</f>
        <v>0.18590000000000001</v>
      </c>
      <c r="S147" s="229">
        <v>0</v>
      </c>
      <c r="T147" s="230">
        <f>S147*H147</f>
        <v>0</v>
      </c>
      <c r="AR147" s="23" t="s">
        <v>131</v>
      </c>
      <c r="AT147" s="23" t="s">
        <v>132</v>
      </c>
      <c r="AU147" s="23" t="s">
        <v>79</v>
      </c>
      <c r="AY147" s="23" t="s">
        <v>128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23" t="s">
        <v>77</v>
      </c>
      <c r="BK147" s="231">
        <f>ROUND(I147*H147,2)</f>
        <v>0</v>
      </c>
      <c r="BL147" s="23" t="s">
        <v>131</v>
      </c>
      <c r="BM147" s="23" t="s">
        <v>457</v>
      </c>
    </row>
    <row r="148" s="11" customFormat="1">
      <c r="B148" s="238"/>
      <c r="C148" s="239"/>
      <c r="D148" s="232" t="s">
        <v>191</v>
      </c>
      <c r="E148" s="240" t="s">
        <v>21</v>
      </c>
      <c r="F148" s="241" t="s">
        <v>449</v>
      </c>
      <c r="G148" s="239"/>
      <c r="H148" s="242">
        <v>1450</v>
      </c>
      <c r="I148" s="243"/>
      <c r="J148" s="239"/>
      <c r="K148" s="239"/>
      <c r="L148" s="244"/>
      <c r="M148" s="245"/>
      <c r="N148" s="246"/>
      <c r="O148" s="246"/>
      <c r="P148" s="246"/>
      <c r="Q148" s="246"/>
      <c r="R148" s="246"/>
      <c r="S148" s="246"/>
      <c r="T148" s="247"/>
      <c r="AT148" s="248" t="s">
        <v>191</v>
      </c>
      <c r="AU148" s="248" t="s">
        <v>79</v>
      </c>
      <c r="AV148" s="11" t="s">
        <v>79</v>
      </c>
      <c r="AW148" s="11" t="s">
        <v>33</v>
      </c>
      <c r="AX148" s="11" t="s">
        <v>69</v>
      </c>
      <c r="AY148" s="248" t="s">
        <v>128</v>
      </c>
    </row>
    <row r="149" s="11" customFormat="1">
      <c r="B149" s="238"/>
      <c r="C149" s="239"/>
      <c r="D149" s="232" t="s">
        <v>191</v>
      </c>
      <c r="E149" s="240" t="s">
        <v>21</v>
      </c>
      <c r="F149" s="241" t="s">
        <v>450</v>
      </c>
      <c r="G149" s="239"/>
      <c r="H149" s="242">
        <v>240</v>
      </c>
      <c r="I149" s="243"/>
      <c r="J149" s="239"/>
      <c r="K149" s="239"/>
      <c r="L149" s="244"/>
      <c r="M149" s="245"/>
      <c r="N149" s="246"/>
      <c r="O149" s="246"/>
      <c r="P149" s="246"/>
      <c r="Q149" s="246"/>
      <c r="R149" s="246"/>
      <c r="S149" s="246"/>
      <c r="T149" s="247"/>
      <c r="AT149" s="248" t="s">
        <v>191</v>
      </c>
      <c r="AU149" s="248" t="s">
        <v>79</v>
      </c>
      <c r="AV149" s="11" t="s">
        <v>79</v>
      </c>
      <c r="AW149" s="11" t="s">
        <v>33</v>
      </c>
      <c r="AX149" s="11" t="s">
        <v>69</v>
      </c>
      <c r="AY149" s="248" t="s">
        <v>128</v>
      </c>
    </row>
    <row r="150" s="12" customFormat="1">
      <c r="B150" s="249"/>
      <c r="C150" s="250"/>
      <c r="D150" s="232" t="s">
        <v>191</v>
      </c>
      <c r="E150" s="251" t="s">
        <v>21</v>
      </c>
      <c r="F150" s="252" t="s">
        <v>194</v>
      </c>
      <c r="G150" s="250"/>
      <c r="H150" s="253">
        <v>1690</v>
      </c>
      <c r="I150" s="254"/>
      <c r="J150" s="250"/>
      <c r="K150" s="250"/>
      <c r="L150" s="255"/>
      <c r="M150" s="256"/>
      <c r="N150" s="257"/>
      <c r="O150" s="257"/>
      <c r="P150" s="257"/>
      <c r="Q150" s="257"/>
      <c r="R150" s="257"/>
      <c r="S150" s="257"/>
      <c r="T150" s="258"/>
      <c r="AT150" s="259" t="s">
        <v>191</v>
      </c>
      <c r="AU150" s="259" t="s">
        <v>79</v>
      </c>
      <c r="AV150" s="12" t="s">
        <v>131</v>
      </c>
      <c r="AW150" s="12" t="s">
        <v>33</v>
      </c>
      <c r="AX150" s="12" t="s">
        <v>77</v>
      </c>
      <c r="AY150" s="259" t="s">
        <v>128</v>
      </c>
    </row>
    <row r="151" s="1" customFormat="1" ht="25.5" customHeight="1">
      <c r="B151" s="45"/>
      <c r="C151" s="220" t="s">
        <v>283</v>
      </c>
      <c r="D151" s="220" t="s">
        <v>132</v>
      </c>
      <c r="E151" s="221" t="s">
        <v>284</v>
      </c>
      <c r="F151" s="222" t="s">
        <v>285</v>
      </c>
      <c r="G151" s="223" t="s">
        <v>204</v>
      </c>
      <c r="H151" s="224">
        <v>88</v>
      </c>
      <c r="I151" s="225"/>
      <c r="J151" s="226">
        <f>ROUND(I151*H151,2)</f>
        <v>0</v>
      </c>
      <c r="K151" s="222" t="s">
        <v>136</v>
      </c>
      <c r="L151" s="71"/>
      <c r="M151" s="227" t="s">
        <v>21</v>
      </c>
      <c r="N151" s="228" t="s">
        <v>40</v>
      </c>
      <c r="O151" s="46"/>
      <c r="P151" s="229">
        <f>O151*H151</f>
        <v>0</v>
      </c>
      <c r="Q151" s="229">
        <v>0.00014999999999999999</v>
      </c>
      <c r="R151" s="229">
        <f>Q151*H151</f>
        <v>0.013199999999999998</v>
      </c>
      <c r="S151" s="229">
        <v>0</v>
      </c>
      <c r="T151" s="230">
        <f>S151*H151</f>
        <v>0</v>
      </c>
      <c r="AR151" s="23" t="s">
        <v>131</v>
      </c>
      <c r="AT151" s="23" t="s">
        <v>132</v>
      </c>
      <c r="AU151" s="23" t="s">
        <v>79</v>
      </c>
      <c r="AY151" s="23" t="s">
        <v>128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23" t="s">
        <v>77</v>
      </c>
      <c r="BK151" s="231">
        <f>ROUND(I151*H151,2)</f>
        <v>0</v>
      </c>
      <c r="BL151" s="23" t="s">
        <v>131</v>
      </c>
      <c r="BM151" s="23" t="s">
        <v>458</v>
      </c>
    </row>
    <row r="152" s="11" customFormat="1">
      <c r="B152" s="238"/>
      <c r="C152" s="239"/>
      <c r="D152" s="232" t="s">
        <v>191</v>
      </c>
      <c r="E152" s="240" t="s">
        <v>21</v>
      </c>
      <c r="F152" s="241" t="s">
        <v>451</v>
      </c>
      <c r="G152" s="239"/>
      <c r="H152" s="242">
        <v>40</v>
      </c>
      <c r="I152" s="243"/>
      <c r="J152" s="239"/>
      <c r="K152" s="239"/>
      <c r="L152" s="244"/>
      <c r="M152" s="245"/>
      <c r="N152" s="246"/>
      <c r="O152" s="246"/>
      <c r="P152" s="246"/>
      <c r="Q152" s="246"/>
      <c r="R152" s="246"/>
      <c r="S152" s="246"/>
      <c r="T152" s="247"/>
      <c r="AT152" s="248" t="s">
        <v>191</v>
      </c>
      <c r="AU152" s="248" t="s">
        <v>79</v>
      </c>
      <c r="AV152" s="11" t="s">
        <v>79</v>
      </c>
      <c r="AW152" s="11" t="s">
        <v>33</v>
      </c>
      <c r="AX152" s="11" t="s">
        <v>69</v>
      </c>
      <c r="AY152" s="248" t="s">
        <v>128</v>
      </c>
    </row>
    <row r="153" s="11" customFormat="1">
      <c r="B153" s="238"/>
      <c r="C153" s="239"/>
      <c r="D153" s="232" t="s">
        <v>191</v>
      </c>
      <c r="E153" s="240" t="s">
        <v>21</v>
      </c>
      <c r="F153" s="241" t="s">
        <v>454</v>
      </c>
      <c r="G153" s="239"/>
      <c r="H153" s="242">
        <v>48</v>
      </c>
      <c r="I153" s="243"/>
      <c r="J153" s="239"/>
      <c r="K153" s="239"/>
      <c r="L153" s="244"/>
      <c r="M153" s="245"/>
      <c r="N153" s="246"/>
      <c r="O153" s="246"/>
      <c r="P153" s="246"/>
      <c r="Q153" s="246"/>
      <c r="R153" s="246"/>
      <c r="S153" s="246"/>
      <c r="T153" s="247"/>
      <c r="AT153" s="248" t="s">
        <v>191</v>
      </c>
      <c r="AU153" s="248" t="s">
        <v>79</v>
      </c>
      <c r="AV153" s="11" t="s">
        <v>79</v>
      </c>
      <c r="AW153" s="11" t="s">
        <v>33</v>
      </c>
      <c r="AX153" s="11" t="s">
        <v>69</v>
      </c>
      <c r="AY153" s="248" t="s">
        <v>128</v>
      </c>
    </row>
    <row r="154" s="12" customFormat="1">
      <c r="B154" s="249"/>
      <c r="C154" s="250"/>
      <c r="D154" s="232" t="s">
        <v>191</v>
      </c>
      <c r="E154" s="251" t="s">
        <v>21</v>
      </c>
      <c r="F154" s="252" t="s">
        <v>194</v>
      </c>
      <c r="G154" s="250"/>
      <c r="H154" s="253">
        <v>88</v>
      </c>
      <c r="I154" s="254"/>
      <c r="J154" s="250"/>
      <c r="K154" s="250"/>
      <c r="L154" s="255"/>
      <c r="M154" s="256"/>
      <c r="N154" s="257"/>
      <c r="O154" s="257"/>
      <c r="P154" s="257"/>
      <c r="Q154" s="257"/>
      <c r="R154" s="257"/>
      <c r="S154" s="257"/>
      <c r="T154" s="258"/>
      <c r="AT154" s="259" t="s">
        <v>191</v>
      </c>
      <c r="AU154" s="259" t="s">
        <v>79</v>
      </c>
      <c r="AV154" s="12" t="s">
        <v>131</v>
      </c>
      <c r="AW154" s="12" t="s">
        <v>33</v>
      </c>
      <c r="AX154" s="12" t="s">
        <v>77</v>
      </c>
      <c r="AY154" s="259" t="s">
        <v>128</v>
      </c>
    </row>
    <row r="155" s="1" customFormat="1" ht="25.5" customHeight="1">
      <c r="B155" s="45"/>
      <c r="C155" s="220" t="s">
        <v>288</v>
      </c>
      <c r="D155" s="220" t="s">
        <v>132</v>
      </c>
      <c r="E155" s="221" t="s">
        <v>289</v>
      </c>
      <c r="F155" s="222" t="s">
        <v>290</v>
      </c>
      <c r="G155" s="223" t="s">
        <v>204</v>
      </c>
      <c r="H155" s="224">
        <v>88</v>
      </c>
      <c r="I155" s="225"/>
      <c r="J155" s="226">
        <f>ROUND(I155*H155,2)</f>
        <v>0</v>
      </c>
      <c r="K155" s="222" t="s">
        <v>136</v>
      </c>
      <c r="L155" s="71"/>
      <c r="M155" s="227" t="s">
        <v>21</v>
      </c>
      <c r="N155" s="228" t="s">
        <v>40</v>
      </c>
      <c r="O155" s="46"/>
      <c r="P155" s="229">
        <f>O155*H155</f>
        <v>0</v>
      </c>
      <c r="Q155" s="229">
        <v>0.00064999999999999997</v>
      </c>
      <c r="R155" s="229">
        <f>Q155*H155</f>
        <v>0.057200000000000001</v>
      </c>
      <c r="S155" s="229">
        <v>0</v>
      </c>
      <c r="T155" s="230">
        <f>S155*H155</f>
        <v>0</v>
      </c>
      <c r="AR155" s="23" t="s">
        <v>131</v>
      </c>
      <c r="AT155" s="23" t="s">
        <v>132</v>
      </c>
      <c r="AU155" s="23" t="s">
        <v>79</v>
      </c>
      <c r="AY155" s="23" t="s">
        <v>128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23" t="s">
        <v>77</v>
      </c>
      <c r="BK155" s="231">
        <f>ROUND(I155*H155,2)</f>
        <v>0</v>
      </c>
      <c r="BL155" s="23" t="s">
        <v>131</v>
      </c>
      <c r="BM155" s="23" t="s">
        <v>459</v>
      </c>
    </row>
    <row r="156" s="11" customFormat="1">
      <c r="B156" s="238"/>
      <c r="C156" s="239"/>
      <c r="D156" s="232" t="s">
        <v>191</v>
      </c>
      <c r="E156" s="240" t="s">
        <v>21</v>
      </c>
      <c r="F156" s="241" t="s">
        <v>451</v>
      </c>
      <c r="G156" s="239"/>
      <c r="H156" s="242">
        <v>40</v>
      </c>
      <c r="I156" s="243"/>
      <c r="J156" s="239"/>
      <c r="K156" s="239"/>
      <c r="L156" s="244"/>
      <c r="M156" s="245"/>
      <c r="N156" s="246"/>
      <c r="O156" s="246"/>
      <c r="P156" s="246"/>
      <c r="Q156" s="246"/>
      <c r="R156" s="246"/>
      <c r="S156" s="246"/>
      <c r="T156" s="247"/>
      <c r="AT156" s="248" t="s">
        <v>191</v>
      </c>
      <c r="AU156" s="248" t="s">
        <v>79</v>
      </c>
      <c r="AV156" s="11" t="s">
        <v>79</v>
      </c>
      <c r="AW156" s="11" t="s">
        <v>33</v>
      </c>
      <c r="AX156" s="11" t="s">
        <v>69</v>
      </c>
      <c r="AY156" s="248" t="s">
        <v>128</v>
      </c>
    </row>
    <row r="157" s="11" customFormat="1">
      <c r="B157" s="238"/>
      <c r="C157" s="239"/>
      <c r="D157" s="232" t="s">
        <v>191</v>
      </c>
      <c r="E157" s="240" t="s">
        <v>21</v>
      </c>
      <c r="F157" s="241" t="s">
        <v>454</v>
      </c>
      <c r="G157" s="239"/>
      <c r="H157" s="242">
        <v>48</v>
      </c>
      <c r="I157" s="243"/>
      <c r="J157" s="239"/>
      <c r="K157" s="239"/>
      <c r="L157" s="244"/>
      <c r="M157" s="245"/>
      <c r="N157" s="246"/>
      <c r="O157" s="246"/>
      <c r="P157" s="246"/>
      <c r="Q157" s="246"/>
      <c r="R157" s="246"/>
      <c r="S157" s="246"/>
      <c r="T157" s="247"/>
      <c r="AT157" s="248" t="s">
        <v>191</v>
      </c>
      <c r="AU157" s="248" t="s">
        <v>79</v>
      </c>
      <c r="AV157" s="11" t="s">
        <v>79</v>
      </c>
      <c r="AW157" s="11" t="s">
        <v>33</v>
      </c>
      <c r="AX157" s="11" t="s">
        <v>69</v>
      </c>
      <c r="AY157" s="248" t="s">
        <v>128</v>
      </c>
    </row>
    <row r="158" s="12" customFormat="1">
      <c r="B158" s="249"/>
      <c r="C158" s="250"/>
      <c r="D158" s="232" t="s">
        <v>191</v>
      </c>
      <c r="E158" s="251" t="s">
        <v>21</v>
      </c>
      <c r="F158" s="252" t="s">
        <v>194</v>
      </c>
      <c r="G158" s="250"/>
      <c r="H158" s="253">
        <v>88</v>
      </c>
      <c r="I158" s="254"/>
      <c r="J158" s="250"/>
      <c r="K158" s="250"/>
      <c r="L158" s="255"/>
      <c r="M158" s="256"/>
      <c r="N158" s="257"/>
      <c r="O158" s="257"/>
      <c r="P158" s="257"/>
      <c r="Q158" s="257"/>
      <c r="R158" s="257"/>
      <c r="S158" s="257"/>
      <c r="T158" s="258"/>
      <c r="AT158" s="259" t="s">
        <v>191</v>
      </c>
      <c r="AU158" s="259" t="s">
        <v>79</v>
      </c>
      <c r="AV158" s="12" t="s">
        <v>131</v>
      </c>
      <c r="AW158" s="12" t="s">
        <v>33</v>
      </c>
      <c r="AX158" s="12" t="s">
        <v>77</v>
      </c>
      <c r="AY158" s="259" t="s">
        <v>128</v>
      </c>
    </row>
    <row r="159" s="1" customFormat="1" ht="25.5" customHeight="1">
      <c r="B159" s="45"/>
      <c r="C159" s="220" t="s">
        <v>292</v>
      </c>
      <c r="D159" s="220" t="s">
        <v>132</v>
      </c>
      <c r="E159" s="221" t="s">
        <v>293</v>
      </c>
      <c r="F159" s="222" t="s">
        <v>294</v>
      </c>
      <c r="G159" s="223" t="s">
        <v>189</v>
      </c>
      <c r="H159" s="224">
        <v>166.5</v>
      </c>
      <c r="I159" s="225"/>
      <c r="J159" s="226">
        <f>ROUND(I159*H159,2)</f>
        <v>0</v>
      </c>
      <c r="K159" s="222" t="s">
        <v>136</v>
      </c>
      <c r="L159" s="71"/>
      <c r="M159" s="227" t="s">
        <v>21</v>
      </c>
      <c r="N159" s="228" t="s">
        <v>40</v>
      </c>
      <c r="O159" s="46"/>
      <c r="P159" s="229">
        <f>O159*H159</f>
        <v>0</v>
      </c>
      <c r="Q159" s="229">
        <v>1.0000000000000001E-05</v>
      </c>
      <c r="R159" s="229">
        <f>Q159*H159</f>
        <v>0.001665</v>
      </c>
      <c r="S159" s="229">
        <v>0</v>
      </c>
      <c r="T159" s="230">
        <f>S159*H159</f>
        <v>0</v>
      </c>
      <c r="AR159" s="23" t="s">
        <v>131</v>
      </c>
      <c r="AT159" s="23" t="s">
        <v>132</v>
      </c>
      <c r="AU159" s="23" t="s">
        <v>79</v>
      </c>
      <c r="AY159" s="23" t="s">
        <v>128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23" t="s">
        <v>77</v>
      </c>
      <c r="BK159" s="231">
        <f>ROUND(I159*H159,2)</f>
        <v>0</v>
      </c>
      <c r="BL159" s="23" t="s">
        <v>131</v>
      </c>
      <c r="BM159" s="23" t="s">
        <v>460</v>
      </c>
    </row>
    <row r="160" s="11" customFormat="1">
      <c r="B160" s="238"/>
      <c r="C160" s="239"/>
      <c r="D160" s="232" t="s">
        <v>191</v>
      </c>
      <c r="E160" s="240" t="s">
        <v>21</v>
      </c>
      <c r="F160" s="241" t="s">
        <v>461</v>
      </c>
      <c r="G160" s="239"/>
      <c r="H160" s="242">
        <v>15</v>
      </c>
      <c r="I160" s="243"/>
      <c r="J160" s="239"/>
      <c r="K160" s="239"/>
      <c r="L160" s="244"/>
      <c r="M160" s="245"/>
      <c r="N160" s="246"/>
      <c r="O160" s="246"/>
      <c r="P160" s="246"/>
      <c r="Q160" s="246"/>
      <c r="R160" s="246"/>
      <c r="S160" s="246"/>
      <c r="T160" s="247"/>
      <c r="AT160" s="248" t="s">
        <v>191</v>
      </c>
      <c r="AU160" s="248" t="s">
        <v>79</v>
      </c>
      <c r="AV160" s="11" t="s">
        <v>79</v>
      </c>
      <c r="AW160" s="11" t="s">
        <v>33</v>
      </c>
      <c r="AX160" s="11" t="s">
        <v>69</v>
      </c>
      <c r="AY160" s="248" t="s">
        <v>128</v>
      </c>
    </row>
    <row r="161" s="11" customFormat="1">
      <c r="B161" s="238"/>
      <c r="C161" s="239"/>
      <c r="D161" s="232" t="s">
        <v>191</v>
      </c>
      <c r="E161" s="240" t="s">
        <v>21</v>
      </c>
      <c r="F161" s="241" t="s">
        <v>462</v>
      </c>
      <c r="G161" s="239"/>
      <c r="H161" s="242">
        <v>12.5</v>
      </c>
      <c r="I161" s="243"/>
      <c r="J161" s="239"/>
      <c r="K161" s="239"/>
      <c r="L161" s="244"/>
      <c r="M161" s="245"/>
      <c r="N161" s="246"/>
      <c r="O161" s="246"/>
      <c r="P161" s="246"/>
      <c r="Q161" s="246"/>
      <c r="R161" s="246"/>
      <c r="S161" s="246"/>
      <c r="T161" s="247"/>
      <c r="AT161" s="248" t="s">
        <v>191</v>
      </c>
      <c r="AU161" s="248" t="s">
        <v>79</v>
      </c>
      <c r="AV161" s="11" t="s">
        <v>79</v>
      </c>
      <c r="AW161" s="11" t="s">
        <v>33</v>
      </c>
      <c r="AX161" s="11" t="s">
        <v>69</v>
      </c>
      <c r="AY161" s="248" t="s">
        <v>128</v>
      </c>
    </row>
    <row r="162" s="11" customFormat="1">
      <c r="B162" s="238"/>
      <c r="C162" s="239"/>
      <c r="D162" s="232" t="s">
        <v>191</v>
      </c>
      <c r="E162" s="240" t="s">
        <v>21</v>
      </c>
      <c r="F162" s="241" t="s">
        <v>463</v>
      </c>
      <c r="G162" s="239"/>
      <c r="H162" s="242">
        <v>10</v>
      </c>
      <c r="I162" s="243"/>
      <c r="J162" s="239"/>
      <c r="K162" s="239"/>
      <c r="L162" s="244"/>
      <c r="M162" s="245"/>
      <c r="N162" s="246"/>
      <c r="O162" s="246"/>
      <c r="P162" s="246"/>
      <c r="Q162" s="246"/>
      <c r="R162" s="246"/>
      <c r="S162" s="246"/>
      <c r="T162" s="247"/>
      <c r="AT162" s="248" t="s">
        <v>191</v>
      </c>
      <c r="AU162" s="248" t="s">
        <v>79</v>
      </c>
      <c r="AV162" s="11" t="s">
        <v>79</v>
      </c>
      <c r="AW162" s="11" t="s">
        <v>33</v>
      </c>
      <c r="AX162" s="11" t="s">
        <v>69</v>
      </c>
      <c r="AY162" s="248" t="s">
        <v>128</v>
      </c>
    </row>
    <row r="163" s="11" customFormat="1">
      <c r="B163" s="238"/>
      <c r="C163" s="239"/>
      <c r="D163" s="232" t="s">
        <v>191</v>
      </c>
      <c r="E163" s="240" t="s">
        <v>21</v>
      </c>
      <c r="F163" s="241" t="s">
        <v>464</v>
      </c>
      <c r="G163" s="239"/>
      <c r="H163" s="242">
        <v>12</v>
      </c>
      <c r="I163" s="243"/>
      <c r="J163" s="239"/>
      <c r="K163" s="239"/>
      <c r="L163" s="244"/>
      <c r="M163" s="245"/>
      <c r="N163" s="246"/>
      <c r="O163" s="246"/>
      <c r="P163" s="246"/>
      <c r="Q163" s="246"/>
      <c r="R163" s="246"/>
      <c r="S163" s="246"/>
      <c r="T163" s="247"/>
      <c r="AT163" s="248" t="s">
        <v>191</v>
      </c>
      <c r="AU163" s="248" t="s">
        <v>79</v>
      </c>
      <c r="AV163" s="11" t="s">
        <v>79</v>
      </c>
      <c r="AW163" s="11" t="s">
        <v>33</v>
      </c>
      <c r="AX163" s="11" t="s">
        <v>69</v>
      </c>
      <c r="AY163" s="248" t="s">
        <v>128</v>
      </c>
    </row>
    <row r="164" s="11" customFormat="1">
      <c r="B164" s="238"/>
      <c r="C164" s="239"/>
      <c r="D164" s="232" t="s">
        <v>191</v>
      </c>
      <c r="E164" s="240" t="s">
        <v>21</v>
      </c>
      <c r="F164" s="241" t="s">
        <v>465</v>
      </c>
      <c r="G164" s="239"/>
      <c r="H164" s="242">
        <v>11</v>
      </c>
      <c r="I164" s="243"/>
      <c r="J164" s="239"/>
      <c r="K164" s="239"/>
      <c r="L164" s="244"/>
      <c r="M164" s="245"/>
      <c r="N164" s="246"/>
      <c r="O164" s="246"/>
      <c r="P164" s="246"/>
      <c r="Q164" s="246"/>
      <c r="R164" s="246"/>
      <c r="S164" s="246"/>
      <c r="T164" s="247"/>
      <c r="AT164" s="248" t="s">
        <v>191</v>
      </c>
      <c r="AU164" s="248" t="s">
        <v>79</v>
      </c>
      <c r="AV164" s="11" t="s">
        <v>79</v>
      </c>
      <c r="AW164" s="11" t="s">
        <v>33</v>
      </c>
      <c r="AX164" s="11" t="s">
        <v>69</v>
      </c>
      <c r="AY164" s="248" t="s">
        <v>128</v>
      </c>
    </row>
    <row r="165" s="11" customFormat="1">
      <c r="B165" s="238"/>
      <c r="C165" s="239"/>
      <c r="D165" s="232" t="s">
        <v>191</v>
      </c>
      <c r="E165" s="240" t="s">
        <v>21</v>
      </c>
      <c r="F165" s="241" t="s">
        <v>466</v>
      </c>
      <c r="G165" s="239"/>
      <c r="H165" s="242">
        <v>1</v>
      </c>
      <c r="I165" s="243"/>
      <c r="J165" s="239"/>
      <c r="K165" s="239"/>
      <c r="L165" s="244"/>
      <c r="M165" s="245"/>
      <c r="N165" s="246"/>
      <c r="O165" s="246"/>
      <c r="P165" s="246"/>
      <c r="Q165" s="246"/>
      <c r="R165" s="246"/>
      <c r="S165" s="246"/>
      <c r="T165" s="247"/>
      <c r="AT165" s="248" t="s">
        <v>191</v>
      </c>
      <c r="AU165" s="248" t="s">
        <v>79</v>
      </c>
      <c r="AV165" s="11" t="s">
        <v>79</v>
      </c>
      <c r="AW165" s="11" t="s">
        <v>33</v>
      </c>
      <c r="AX165" s="11" t="s">
        <v>69</v>
      </c>
      <c r="AY165" s="248" t="s">
        <v>128</v>
      </c>
    </row>
    <row r="166" s="11" customFormat="1">
      <c r="B166" s="238"/>
      <c r="C166" s="239"/>
      <c r="D166" s="232" t="s">
        <v>191</v>
      </c>
      <c r="E166" s="240" t="s">
        <v>21</v>
      </c>
      <c r="F166" s="241" t="s">
        <v>467</v>
      </c>
      <c r="G166" s="239"/>
      <c r="H166" s="242">
        <v>105</v>
      </c>
      <c r="I166" s="243"/>
      <c r="J166" s="239"/>
      <c r="K166" s="239"/>
      <c r="L166" s="244"/>
      <c r="M166" s="245"/>
      <c r="N166" s="246"/>
      <c r="O166" s="246"/>
      <c r="P166" s="246"/>
      <c r="Q166" s="246"/>
      <c r="R166" s="246"/>
      <c r="S166" s="246"/>
      <c r="T166" s="247"/>
      <c r="AT166" s="248" t="s">
        <v>191</v>
      </c>
      <c r="AU166" s="248" t="s">
        <v>79</v>
      </c>
      <c r="AV166" s="11" t="s">
        <v>79</v>
      </c>
      <c r="AW166" s="11" t="s">
        <v>33</v>
      </c>
      <c r="AX166" s="11" t="s">
        <v>69</v>
      </c>
      <c r="AY166" s="248" t="s">
        <v>128</v>
      </c>
    </row>
    <row r="167" s="12" customFormat="1">
      <c r="B167" s="249"/>
      <c r="C167" s="250"/>
      <c r="D167" s="232" t="s">
        <v>191</v>
      </c>
      <c r="E167" s="251" t="s">
        <v>21</v>
      </c>
      <c r="F167" s="252" t="s">
        <v>194</v>
      </c>
      <c r="G167" s="250"/>
      <c r="H167" s="253">
        <v>166.5</v>
      </c>
      <c r="I167" s="254"/>
      <c r="J167" s="250"/>
      <c r="K167" s="250"/>
      <c r="L167" s="255"/>
      <c r="M167" s="256"/>
      <c r="N167" s="257"/>
      <c r="O167" s="257"/>
      <c r="P167" s="257"/>
      <c r="Q167" s="257"/>
      <c r="R167" s="257"/>
      <c r="S167" s="257"/>
      <c r="T167" s="258"/>
      <c r="AT167" s="259" t="s">
        <v>191</v>
      </c>
      <c r="AU167" s="259" t="s">
        <v>79</v>
      </c>
      <c r="AV167" s="12" t="s">
        <v>131</v>
      </c>
      <c r="AW167" s="12" t="s">
        <v>33</v>
      </c>
      <c r="AX167" s="12" t="s">
        <v>77</v>
      </c>
      <c r="AY167" s="259" t="s">
        <v>128</v>
      </c>
    </row>
    <row r="168" s="1" customFormat="1" ht="25.5" customHeight="1">
      <c r="B168" s="45"/>
      <c r="C168" s="220" t="s">
        <v>301</v>
      </c>
      <c r="D168" s="220" t="s">
        <v>132</v>
      </c>
      <c r="E168" s="221" t="s">
        <v>302</v>
      </c>
      <c r="F168" s="222" t="s">
        <v>303</v>
      </c>
      <c r="G168" s="223" t="s">
        <v>189</v>
      </c>
      <c r="H168" s="224">
        <v>166.5</v>
      </c>
      <c r="I168" s="225"/>
      <c r="J168" s="226">
        <f>ROUND(I168*H168,2)</f>
        <v>0</v>
      </c>
      <c r="K168" s="222" t="s">
        <v>136</v>
      </c>
      <c r="L168" s="71"/>
      <c r="M168" s="227" t="s">
        <v>21</v>
      </c>
      <c r="N168" s="228" t="s">
        <v>40</v>
      </c>
      <c r="O168" s="46"/>
      <c r="P168" s="229">
        <f>O168*H168</f>
        <v>0</v>
      </c>
      <c r="Q168" s="229">
        <v>0.00059999999999999995</v>
      </c>
      <c r="R168" s="229">
        <f>Q168*H168</f>
        <v>0.099899999999999989</v>
      </c>
      <c r="S168" s="229">
        <v>0</v>
      </c>
      <c r="T168" s="230">
        <f>S168*H168</f>
        <v>0</v>
      </c>
      <c r="AR168" s="23" t="s">
        <v>131</v>
      </c>
      <c r="AT168" s="23" t="s">
        <v>132</v>
      </c>
      <c r="AU168" s="23" t="s">
        <v>79</v>
      </c>
      <c r="AY168" s="23" t="s">
        <v>128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23" t="s">
        <v>77</v>
      </c>
      <c r="BK168" s="231">
        <f>ROUND(I168*H168,2)</f>
        <v>0</v>
      </c>
      <c r="BL168" s="23" t="s">
        <v>131</v>
      </c>
      <c r="BM168" s="23" t="s">
        <v>468</v>
      </c>
    </row>
    <row r="169" s="11" customFormat="1">
      <c r="B169" s="238"/>
      <c r="C169" s="239"/>
      <c r="D169" s="232" t="s">
        <v>191</v>
      </c>
      <c r="E169" s="240" t="s">
        <v>21</v>
      </c>
      <c r="F169" s="241" t="s">
        <v>461</v>
      </c>
      <c r="G169" s="239"/>
      <c r="H169" s="242">
        <v>15</v>
      </c>
      <c r="I169" s="243"/>
      <c r="J169" s="239"/>
      <c r="K169" s="239"/>
      <c r="L169" s="244"/>
      <c r="M169" s="245"/>
      <c r="N169" s="246"/>
      <c r="O169" s="246"/>
      <c r="P169" s="246"/>
      <c r="Q169" s="246"/>
      <c r="R169" s="246"/>
      <c r="S169" s="246"/>
      <c r="T169" s="247"/>
      <c r="AT169" s="248" t="s">
        <v>191</v>
      </c>
      <c r="AU169" s="248" t="s">
        <v>79</v>
      </c>
      <c r="AV169" s="11" t="s">
        <v>79</v>
      </c>
      <c r="AW169" s="11" t="s">
        <v>33</v>
      </c>
      <c r="AX169" s="11" t="s">
        <v>69</v>
      </c>
      <c r="AY169" s="248" t="s">
        <v>128</v>
      </c>
    </row>
    <row r="170" s="11" customFormat="1">
      <c r="B170" s="238"/>
      <c r="C170" s="239"/>
      <c r="D170" s="232" t="s">
        <v>191</v>
      </c>
      <c r="E170" s="240" t="s">
        <v>21</v>
      </c>
      <c r="F170" s="241" t="s">
        <v>462</v>
      </c>
      <c r="G170" s="239"/>
      <c r="H170" s="242">
        <v>12.5</v>
      </c>
      <c r="I170" s="243"/>
      <c r="J170" s="239"/>
      <c r="K170" s="239"/>
      <c r="L170" s="244"/>
      <c r="M170" s="245"/>
      <c r="N170" s="246"/>
      <c r="O170" s="246"/>
      <c r="P170" s="246"/>
      <c r="Q170" s="246"/>
      <c r="R170" s="246"/>
      <c r="S170" s="246"/>
      <c r="T170" s="247"/>
      <c r="AT170" s="248" t="s">
        <v>191</v>
      </c>
      <c r="AU170" s="248" t="s">
        <v>79</v>
      </c>
      <c r="AV170" s="11" t="s">
        <v>79</v>
      </c>
      <c r="AW170" s="11" t="s">
        <v>33</v>
      </c>
      <c r="AX170" s="11" t="s">
        <v>69</v>
      </c>
      <c r="AY170" s="248" t="s">
        <v>128</v>
      </c>
    </row>
    <row r="171" s="11" customFormat="1">
      <c r="B171" s="238"/>
      <c r="C171" s="239"/>
      <c r="D171" s="232" t="s">
        <v>191</v>
      </c>
      <c r="E171" s="240" t="s">
        <v>21</v>
      </c>
      <c r="F171" s="241" t="s">
        <v>463</v>
      </c>
      <c r="G171" s="239"/>
      <c r="H171" s="242">
        <v>10</v>
      </c>
      <c r="I171" s="243"/>
      <c r="J171" s="239"/>
      <c r="K171" s="239"/>
      <c r="L171" s="244"/>
      <c r="M171" s="245"/>
      <c r="N171" s="246"/>
      <c r="O171" s="246"/>
      <c r="P171" s="246"/>
      <c r="Q171" s="246"/>
      <c r="R171" s="246"/>
      <c r="S171" s="246"/>
      <c r="T171" s="247"/>
      <c r="AT171" s="248" t="s">
        <v>191</v>
      </c>
      <c r="AU171" s="248" t="s">
        <v>79</v>
      </c>
      <c r="AV171" s="11" t="s">
        <v>79</v>
      </c>
      <c r="AW171" s="11" t="s">
        <v>33</v>
      </c>
      <c r="AX171" s="11" t="s">
        <v>69</v>
      </c>
      <c r="AY171" s="248" t="s">
        <v>128</v>
      </c>
    </row>
    <row r="172" s="11" customFormat="1">
      <c r="B172" s="238"/>
      <c r="C172" s="239"/>
      <c r="D172" s="232" t="s">
        <v>191</v>
      </c>
      <c r="E172" s="240" t="s">
        <v>21</v>
      </c>
      <c r="F172" s="241" t="s">
        <v>464</v>
      </c>
      <c r="G172" s="239"/>
      <c r="H172" s="242">
        <v>12</v>
      </c>
      <c r="I172" s="243"/>
      <c r="J172" s="239"/>
      <c r="K172" s="239"/>
      <c r="L172" s="244"/>
      <c r="M172" s="245"/>
      <c r="N172" s="246"/>
      <c r="O172" s="246"/>
      <c r="P172" s="246"/>
      <c r="Q172" s="246"/>
      <c r="R172" s="246"/>
      <c r="S172" s="246"/>
      <c r="T172" s="247"/>
      <c r="AT172" s="248" t="s">
        <v>191</v>
      </c>
      <c r="AU172" s="248" t="s">
        <v>79</v>
      </c>
      <c r="AV172" s="11" t="s">
        <v>79</v>
      </c>
      <c r="AW172" s="11" t="s">
        <v>33</v>
      </c>
      <c r="AX172" s="11" t="s">
        <v>69</v>
      </c>
      <c r="AY172" s="248" t="s">
        <v>128</v>
      </c>
    </row>
    <row r="173" s="11" customFormat="1">
      <c r="B173" s="238"/>
      <c r="C173" s="239"/>
      <c r="D173" s="232" t="s">
        <v>191</v>
      </c>
      <c r="E173" s="240" t="s">
        <v>21</v>
      </c>
      <c r="F173" s="241" t="s">
        <v>465</v>
      </c>
      <c r="G173" s="239"/>
      <c r="H173" s="242">
        <v>11</v>
      </c>
      <c r="I173" s="243"/>
      <c r="J173" s="239"/>
      <c r="K173" s="239"/>
      <c r="L173" s="244"/>
      <c r="M173" s="245"/>
      <c r="N173" s="246"/>
      <c r="O173" s="246"/>
      <c r="P173" s="246"/>
      <c r="Q173" s="246"/>
      <c r="R173" s="246"/>
      <c r="S173" s="246"/>
      <c r="T173" s="247"/>
      <c r="AT173" s="248" t="s">
        <v>191</v>
      </c>
      <c r="AU173" s="248" t="s">
        <v>79</v>
      </c>
      <c r="AV173" s="11" t="s">
        <v>79</v>
      </c>
      <c r="AW173" s="11" t="s">
        <v>33</v>
      </c>
      <c r="AX173" s="11" t="s">
        <v>69</v>
      </c>
      <c r="AY173" s="248" t="s">
        <v>128</v>
      </c>
    </row>
    <row r="174" s="11" customFormat="1">
      <c r="B174" s="238"/>
      <c r="C174" s="239"/>
      <c r="D174" s="232" t="s">
        <v>191</v>
      </c>
      <c r="E174" s="240" t="s">
        <v>21</v>
      </c>
      <c r="F174" s="241" t="s">
        <v>466</v>
      </c>
      <c r="G174" s="239"/>
      <c r="H174" s="242">
        <v>1</v>
      </c>
      <c r="I174" s="243"/>
      <c r="J174" s="239"/>
      <c r="K174" s="239"/>
      <c r="L174" s="244"/>
      <c r="M174" s="245"/>
      <c r="N174" s="246"/>
      <c r="O174" s="246"/>
      <c r="P174" s="246"/>
      <c r="Q174" s="246"/>
      <c r="R174" s="246"/>
      <c r="S174" s="246"/>
      <c r="T174" s="247"/>
      <c r="AT174" s="248" t="s">
        <v>191</v>
      </c>
      <c r="AU174" s="248" t="s">
        <v>79</v>
      </c>
      <c r="AV174" s="11" t="s">
        <v>79</v>
      </c>
      <c r="AW174" s="11" t="s">
        <v>33</v>
      </c>
      <c r="AX174" s="11" t="s">
        <v>69</v>
      </c>
      <c r="AY174" s="248" t="s">
        <v>128</v>
      </c>
    </row>
    <row r="175" s="11" customFormat="1">
      <c r="B175" s="238"/>
      <c r="C175" s="239"/>
      <c r="D175" s="232" t="s">
        <v>191</v>
      </c>
      <c r="E175" s="240" t="s">
        <v>21</v>
      </c>
      <c r="F175" s="241" t="s">
        <v>467</v>
      </c>
      <c r="G175" s="239"/>
      <c r="H175" s="242">
        <v>105</v>
      </c>
      <c r="I175" s="243"/>
      <c r="J175" s="239"/>
      <c r="K175" s="239"/>
      <c r="L175" s="244"/>
      <c r="M175" s="245"/>
      <c r="N175" s="246"/>
      <c r="O175" s="246"/>
      <c r="P175" s="246"/>
      <c r="Q175" s="246"/>
      <c r="R175" s="246"/>
      <c r="S175" s="246"/>
      <c r="T175" s="247"/>
      <c r="AT175" s="248" t="s">
        <v>191</v>
      </c>
      <c r="AU175" s="248" t="s">
        <v>79</v>
      </c>
      <c r="AV175" s="11" t="s">
        <v>79</v>
      </c>
      <c r="AW175" s="11" t="s">
        <v>33</v>
      </c>
      <c r="AX175" s="11" t="s">
        <v>69</v>
      </c>
      <c r="AY175" s="248" t="s">
        <v>128</v>
      </c>
    </row>
    <row r="176" s="12" customFormat="1">
      <c r="B176" s="249"/>
      <c r="C176" s="250"/>
      <c r="D176" s="232" t="s">
        <v>191</v>
      </c>
      <c r="E176" s="251" t="s">
        <v>21</v>
      </c>
      <c r="F176" s="252" t="s">
        <v>194</v>
      </c>
      <c r="G176" s="250"/>
      <c r="H176" s="253">
        <v>166.5</v>
      </c>
      <c r="I176" s="254"/>
      <c r="J176" s="250"/>
      <c r="K176" s="250"/>
      <c r="L176" s="255"/>
      <c r="M176" s="256"/>
      <c r="N176" s="257"/>
      <c r="O176" s="257"/>
      <c r="P176" s="257"/>
      <c r="Q176" s="257"/>
      <c r="R176" s="257"/>
      <c r="S176" s="257"/>
      <c r="T176" s="258"/>
      <c r="AT176" s="259" t="s">
        <v>191</v>
      </c>
      <c r="AU176" s="259" t="s">
        <v>79</v>
      </c>
      <c r="AV176" s="12" t="s">
        <v>131</v>
      </c>
      <c r="AW176" s="12" t="s">
        <v>33</v>
      </c>
      <c r="AX176" s="12" t="s">
        <v>77</v>
      </c>
      <c r="AY176" s="259" t="s">
        <v>128</v>
      </c>
    </row>
    <row r="177" s="1" customFormat="1" ht="25.5" customHeight="1">
      <c r="B177" s="45"/>
      <c r="C177" s="220" t="s">
        <v>305</v>
      </c>
      <c r="D177" s="220" t="s">
        <v>132</v>
      </c>
      <c r="E177" s="221" t="s">
        <v>306</v>
      </c>
      <c r="F177" s="222" t="s">
        <v>307</v>
      </c>
      <c r="G177" s="223" t="s">
        <v>189</v>
      </c>
      <c r="H177" s="224">
        <v>166.5</v>
      </c>
      <c r="I177" s="225"/>
      <c r="J177" s="226">
        <f>ROUND(I177*H177,2)</f>
        <v>0</v>
      </c>
      <c r="K177" s="222" t="s">
        <v>136</v>
      </c>
      <c r="L177" s="71"/>
      <c r="M177" s="227" t="s">
        <v>21</v>
      </c>
      <c r="N177" s="228" t="s">
        <v>40</v>
      </c>
      <c r="O177" s="46"/>
      <c r="P177" s="229">
        <f>O177*H177</f>
        <v>0</v>
      </c>
      <c r="Q177" s="229">
        <v>0.0025999999999999999</v>
      </c>
      <c r="R177" s="229">
        <f>Q177*H177</f>
        <v>0.43290000000000001</v>
      </c>
      <c r="S177" s="229">
        <v>0</v>
      </c>
      <c r="T177" s="230">
        <f>S177*H177</f>
        <v>0</v>
      </c>
      <c r="AR177" s="23" t="s">
        <v>131</v>
      </c>
      <c r="AT177" s="23" t="s">
        <v>132</v>
      </c>
      <c r="AU177" s="23" t="s">
        <v>79</v>
      </c>
      <c r="AY177" s="23" t="s">
        <v>128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23" t="s">
        <v>77</v>
      </c>
      <c r="BK177" s="231">
        <f>ROUND(I177*H177,2)</f>
        <v>0</v>
      </c>
      <c r="BL177" s="23" t="s">
        <v>131</v>
      </c>
      <c r="BM177" s="23" t="s">
        <v>469</v>
      </c>
    </row>
    <row r="178" s="11" customFormat="1">
      <c r="B178" s="238"/>
      <c r="C178" s="239"/>
      <c r="D178" s="232" t="s">
        <v>191</v>
      </c>
      <c r="E178" s="240" t="s">
        <v>21</v>
      </c>
      <c r="F178" s="241" t="s">
        <v>461</v>
      </c>
      <c r="G178" s="239"/>
      <c r="H178" s="242">
        <v>15</v>
      </c>
      <c r="I178" s="243"/>
      <c r="J178" s="239"/>
      <c r="K178" s="239"/>
      <c r="L178" s="244"/>
      <c r="M178" s="245"/>
      <c r="N178" s="246"/>
      <c r="O178" s="246"/>
      <c r="P178" s="246"/>
      <c r="Q178" s="246"/>
      <c r="R178" s="246"/>
      <c r="S178" s="246"/>
      <c r="T178" s="247"/>
      <c r="AT178" s="248" t="s">
        <v>191</v>
      </c>
      <c r="AU178" s="248" t="s">
        <v>79</v>
      </c>
      <c r="AV178" s="11" t="s">
        <v>79</v>
      </c>
      <c r="AW178" s="11" t="s">
        <v>33</v>
      </c>
      <c r="AX178" s="11" t="s">
        <v>69</v>
      </c>
      <c r="AY178" s="248" t="s">
        <v>128</v>
      </c>
    </row>
    <row r="179" s="11" customFormat="1">
      <c r="B179" s="238"/>
      <c r="C179" s="239"/>
      <c r="D179" s="232" t="s">
        <v>191</v>
      </c>
      <c r="E179" s="240" t="s">
        <v>21</v>
      </c>
      <c r="F179" s="241" t="s">
        <v>462</v>
      </c>
      <c r="G179" s="239"/>
      <c r="H179" s="242">
        <v>12.5</v>
      </c>
      <c r="I179" s="243"/>
      <c r="J179" s="239"/>
      <c r="K179" s="239"/>
      <c r="L179" s="244"/>
      <c r="M179" s="245"/>
      <c r="N179" s="246"/>
      <c r="O179" s="246"/>
      <c r="P179" s="246"/>
      <c r="Q179" s="246"/>
      <c r="R179" s="246"/>
      <c r="S179" s="246"/>
      <c r="T179" s="247"/>
      <c r="AT179" s="248" t="s">
        <v>191</v>
      </c>
      <c r="AU179" s="248" t="s">
        <v>79</v>
      </c>
      <c r="AV179" s="11" t="s">
        <v>79</v>
      </c>
      <c r="AW179" s="11" t="s">
        <v>33</v>
      </c>
      <c r="AX179" s="11" t="s">
        <v>69</v>
      </c>
      <c r="AY179" s="248" t="s">
        <v>128</v>
      </c>
    </row>
    <row r="180" s="11" customFormat="1">
      <c r="B180" s="238"/>
      <c r="C180" s="239"/>
      <c r="D180" s="232" t="s">
        <v>191</v>
      </c>
      <c r="E180" s="240" t="s">
        <v>21</v>
      </c>
      <c r="F180" s="241" t="s">
        <v>463</v>
      </c>
      <c r="G180" s="239"/>
      <c r="H180" s="242">
        <v>10</v>
      </c>
      <c r="I180" s="243"/>
      <c r="J180" s="239"/>
      <c r="K180" s="239"/>
      <c r="L180" s="244"/>
      <c r="M180" s="245"/>
      <c r="N180" s="246"/>
      <c r="O180" s="246"/>
      <c r="P180" s="246"/>
      <c r="Q180" s="246"/>
      <c r="R180" s="246"/>
      <c r="S180" s="246"/>
      <c r="T180" s="247"/>
      <c r="AT180" s="248" t="s">
        <v>191</v>
      </c>
      <c r="AU180" s="248" t="s">
        <v>79</v>
      </c>
      <c r="AV180" s="11" t="s">
        <v>79</v>
      </c>
      <c r="AW180" s="11" t="s">
        <v>33</v>
      </c>
      <c r="AX180" s="11" t="s">
        <v>69</v>
      </c>
      <c r="AY180" s="248" t="s">
        <v>128</v>
      </c>
    </row>
    <row r="181" s="11" customFormat="1">
      <c r="B181" s="238"/>
      <c r="C181" s="239"/>
      <c r="D181" s="232" t="s">
        <v>191</v>
      </c>
      <c r="E181" s="240" t="s">
        <v>21</v>
      </c>
      <c r="F181" s="241" t="s">
        <v>464</v>
      </c>
      <c r="G181" s="239"/>
      <c r="H181" s="242">
        <v>12</v>
      </c>
      <c r="I181" s="243"/>
      <c r="J181" s="239"/>
      <c r="K181" s="239"/>
      <c r="L181" s="244"/>
      <c r="M181" s="245"/>
      <c r="N181" s="246"/>
      <c r="O181" s="246"/>
      <c r="P181" s="246"/>
      <c r="Q181" s="246"/>
      <c r="R181" s="246"/>
      <c r="S181" s="246"/>
      <c r="T181" s="247"/>
      <c r="AT181" s="248" t="s">
        <v>191</v>
      </c>
      <c r="AU181" s="248" t="s">
        <v>79</v>
      </c>
      <c r="AV181" s="11" t="s">
        <v>79</v>
      </c>
      <c r="AW181" s="11" t="s">
        <v>33</v>
      </c>
      <c r="AX181" s="11" t="s">
        <v>69</v>
      </c>
      <c r="AY181" s="248" t="s">
        <v>128</v>
      </c>
    </row>
    <row r="182" s="11" customFormat="1">
      <c r="B182" s="238"/>
      <c r="C182" s="239"/>
      <c r="D182" s="232" t="s">
        <v>191</v>
      </c>
      <c r="E182" s="240" t="s">
        <v>21</v>
      </c>
      <c r="F182" s="241" t="s">
        <v>465</v>
      </c>
      <c r="G182" s="239"/>
      <c r="H182" s="242">
        <v>11</v>
      </c>
      <c r="I182" s="243"/>
      <c r="J182" s="239"/>
      <c r="K182" s="239"/>
      <c r="L182" s="244"/>
      <c r="M182" s="245"/>
      <c r="N182" s="246"/>
      <c r="O182" s="246"/>
      <c r="P182" s="246"/>
      <c r="Q182" s="246"/>
      <c r="R182" s="246"/>
      <c r="S182" s="246"/>
      <c r="T182" s="247"/>
      <c r="AT182" s="248" t="s">
        <v>191</v>
      </c>
      <c r="AU182" s="248" t="s">
        <v>79</v>
      </c>
      <c r="AV182" s="11" t="s">
        <v>79</v>
      </c>
      <c r="AW182" s="11" t="s">
        <v>33</v>
      </c>
      <c r="AX182" s="11" t="s">
        <v>69</v>
      </c>
      <c r="AY182" s="248" t="s">
        <v>128</v>
      </c>
    </row>
    <row r="183" s="11" customFormat="1">
      <c r="B183" s="238"/>
      <c r="C183" s="239"/>
      <c r="D183" s="232" t="s">
        <v>191</v>
      </c>
      <c r="E183" s="240" t="s">
        <v>21</v>
      </c>
      <c r="F183" s="241" t="s">
        <v>466</v>
      </c>
      <c r="G183" s="239"/>
      <c r="H183" s="242">
        <v>1</v>
      </c>
      <c r="I183" s="243"/>
      <c r="J183" s="239"/>
      <c r="K183" s="239"/>
      <c r="L183" s="244"/>
      <c r="M183" s="245"/>
      <c r="N183" s="246"/>
      <c r="O183" s="246"/>
      <c r="P183" s="246"/>
      <c r="Q183" s="246"/>
      <c r="R183" s="246"/>
      <c r="S183" s="246"/>
      <c r="T183" s="247"/>
      <c r="AT183" s="248" t="s">
        <v>191</v>
      </c>
      <c r="AU183" s="248" t="s">
        <v>79</v>
      </c>
      <c r="AV183" s="11" t="s">
        <v>79</v>
      </c>
      <c r="AW183" s="11" t="s">
        <v>33</v>
      </c>
      <c r="AX183" s="11" t="s">
        <v>69</v>
      </c>
      <c r="AY183" s="248" t="s">
        <v>128</v>
      </c>
    </row>
    <row r="184" s="11" customFormat="1">
      <c r="B184" s="238"/>
      <c r="C184" s="239"/>
      <c r="D184" s="232" t="s">
        <v>191</v>
      </c>
      <c r="E184" s="240" t="s">
        <v>21</v>
      </c>
      <c r="F184" s="241" t="s">
        <v>467</v>
      </c>
      <c r="G184" s="239"/>
      <c r="H184" s="242">
        <v>105</v>
      </c>
      <c r="I184" s="243"/>
      <c r="J184" s="239"/>
      <c r="K184" s="239"/>
      <c r="L184" s="244"/>
      <c r="M184" s="245"/>
      <c r="N184" s="246"/>
      <c r="O184" s="246"/>
      <c r="P184" s="246"/>
      <c r="Q184" s="246"/>
      <c r="R184" s="246"/>
      <c r="S184" s="246"/>
      <c r="T184" s="247"/>
      <c r="AT184" s="248" t="s">
        <v>191</v>
      </c>
      <c r="AU184" s="248" t="s">
        <v>79</v>
      </c>
      <c r="AV184" s="11" t="s">
        <v>79</v>
      </c>
      <c r="AW184" s="11" t="s">
        <v>33</v>
      </c>
      <c r="AX184" s="11" t="s">
        <v>69</v>
      </c>
      <c r="AY184" s="248" t="s">
        <v>128</v>
      </c>
    </row>
    <row r="185" s="12" customFormat="1">
      <c r="B185" s="249"/>
      <c r="C185" s="250"/>
      <c r="D185" s="232" t="s">
        <v>191</v>
      </c>
      <c r="E185" s="251" t="s">
        <v>21</v>
      </c>
      <c r="F185" s="252" t="s">
        <v>194</v>
      </c>
      <c r="G185" s="250"/>
      <c r="H185" s="253">
        <v>166.5</v>
      </c>
      <c r="I185" s="254"/>
      <c r="J185" s="250"/>
      <c r="K185" s="250"/>
      <c r="L185" s="255"/>
      <c r="M185" s="256"/>
      <c r="N185" s="257"/>
      <c r="O185" s="257"/>
      <c r="P185" s="257"/>
      <c r="Q185" s="257"/>
      <c r="R185" s="257"/>
      <c r="S185" s="257"/>
      <c r="T185" s="258"/>
      <c r="AT185" s="259" t="s">
        <v>191</v>
      </c>
      <c r="AU185" s="259" t="s">
        <v>79</v>
      </c>
      <c r="AV185" s="12" t="s">
        <v>131</v>
      </c>
      <c r="AW185" s="12" t="s">
        <v>33</v>
      </c>
      <c r="AX185" s="12" t="s">
        <v>77</v>
      </c>
      <c r="AY185" s="259" t="s">
        <v>128</v>
      </c>
    </row>
    <row r="186" s="1" customFormat="1" ht="38.25" customHeight="1">
      <c r="B186" s="45"/>
      <c r="C186" s="220" t="s">
        <v>309</v>
      </c>
      <c r="D186" s="220" t="s">
        <v>132</v>
      </c>
      <c r="E186" s="221" t="s">
        <v>310</v>
      </c>
      <c r="F186" s="222" t="s">
        <v>311</v>
      </c>
      <c r="G186" s="223" t="s">
        <v>204</v>
      </c>
      <c r="H186" s="224">
        <v>181.80000000000001</v>
      </c>
      <c r="I186" s="225"/>
      <c r="J186" s="226">
        <f>ROUND(I186*H186,2)</f>
        <v>0</v>
      </c>
      <c r="K186" s="222" t="s">
        <v>136</v>
      </c>
      <c r="L186" s="71"/>
      <c r="M186" s="227" t="s">
        <v>21</v>
      </c>
      <c r="N186" s="228" t="s">
        <v>40</v>
      </c>
      <c r="O186" s="46"/>
      <c r="P186" s="229">
        <f>O186*H186</f>
        <v>0</v>
      </c>
      <c r="Q186" s="229">
        <v>0.16849</v>
      </c>
      <c r="R186" s="229">
        <f>Q186*H186</f>
        <v>30.631482000000002</v>
      </c>
      <c r="S186" s="229">
        <v>0</v>
      </c>
      <c r="T186" s="230">
        <f>S186*H186</f>
        <v>0</v>
      </c>
      <c r="AR186" s="23" t="s">
        <v>131</v>
      </c>
      <c r="AT186" s="23" t="s">
        <v>132</v>
      </c>
      <c r="AU186" s="23" t="s">
        <v>79</v>
      </c>
      <c r="AY186" s="23" t="s">
        <v>128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23" t="s">
        <v>77</v>
      </c>
      <c r="BK186" s="231">
        <f>ROUND(I186*H186,2)</f>
        <v>0</v>
      </c>
      <c r="BL186" s="23" t="s">
        <v>131</v>
      </c>
      <c r="BM186" s="23" t="s">
        <v>470</v>
      </c>
    </row>
    <row r="187" s="11" customFormat="1">
      <c r="B187" s="238"/>
      <c r="C187" s="239"/>
      <c r="D187" s="232" t="s">
        <v>191</v>
      </c>
      <c r="E187" s="240" t="s">
        <v>21</v>
      </c>
      <c r="F187" s="241" t="s">
        <v>431</v>
      </c>
      <c r="G187" s="239"/>
      <c r="H187" s="242">
        <v>181.80000000000001</v>
      </c>
      <c r="I187" s="243"/>
      <c r="J187" s="239"/>
      <c r="K187" s="239"/>
      <c r="L187" s="244"/>
      <c r="M187" s="245"/>
      <c r="N187" s="246"/>
      <c r="O187" s="246"/>
      <c r="P187" s="246"/>
      <c r="Q187" s="246"/>
      <c r="R187" s="246"/>
      <c r="S187" s="246"/>
      <c r="T187" s="247"/>
      <c r="AT187" s="248" t="s">
        <v>191</v>
      </c>
      <c r="AU187" s="248" t="s">
        <v>79</v>
      </c>
      <c r="AV187" s="11" t="s">
        <v>79</v>
      </c>
      <c r="AW187" s="11" t="s">
        <v>33</v>
      </c>
      <c r="AX187" s="11" t="s">
        <v>77</v>
      </c>
      <c r="AY187" s="248" t="s">
        <v>128</v>
      </c>
    </row>
    <row r="188" s="1" customFormat="1" ht="16.5" customHeight="1">
      <c r="B188" s="45"/>
      <c r="C188" s="260" t="s">
        <v>313</v>
      </c>
      <c r="D188" s="260" t="s">
        <v>235</v>
      </c>
      <c r="E188" s="261" t="s">
        <v>314</v>
      </c>
      <c r="F188" s="262" t="s">
        <v>315</v>
      </c>
      <c r="G188" s="263" t="s">
        <v>204</v>
      </c>
      <c r="H188" s="264">
        <v>90.900000000000006</v>
      </c>
      <c r="I188" s="265"/>
      <c r="J188" s="266">
        <f>ROUND(I188*H188,2)</f>
        <v>0</v>
      </c>
      <c r="K188" s="262" t="s">
        <v>136</v>
      </c>
      <c r="L188" s="267"/>
      <c r="M188" s="268" t="s">
        <v>21</v>
      </c>
      <c r="N188" s="269" t="s">
        <v>40</v>
      </c>
      <c r="O188" s="46"/>
      <c r="P188" s="229">
        <f>O188*H188</f>
        <v>0</v>
      </c>
      <c r="Q188" s="229">
        <v>0.125</v>
      </c>
      <c r="R188" s="229">
        <f>Q188*H188</f>
        <v>11.362500000000001</v>
      </c>
      <c r="S188" s="229">
        <v>0</v>
      </c>
      <c r="T188" s="230">
        <f>S188*H188</f>
        <v>0</v>
      </c>
      <c r="AR188" s="23" t="s">
        <v>157</v>
      </c>
      <c r="AT188" s="23" t="s">
        <v>235</v>
      </c>
      <c r="AU188" s="23" t="s">
        <v>79</v>
      </c>
      <c r="AY188" s="23" t="s">
        <v>128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23" t="s">
        <v>77</v>
      </c>
      <c r="BK188" s="231">
        <f>ROUND(I188*H188,2)</f>
        <v>0</v>
      </c>
      <c r="BL188" s="23" t="s">
        <v>131</v>
      </c>
      <c r="BM188" s="23" t="s">
        <v>471</v>
      </c>
    </row>
    <row r="189" s="11" customFormat="1">
      <c r="B189" s="238"/>
      <c r="C189" s="239"/>
      <c r="D189" s="232" t="s">
        <v>191</v>
      </c>
      <c r="E189" s="240" t="s">
        <v>21</v>
      </c>
      <c r="F189" s="241" t="s">
        <v>472</v>
      </c>
      <c r="G189" s="239"/>
      <c r="H189" s="242">
        <v>90.900000000000006</v>
      </c>
      <c r="I189" s="243"/>
      <c r="J189" s="239"/>
      <c r="K189" s="239"/>
      <c r="L189" s="244"/>
      <c r="M189" s="245"/>
      <c r="N189" s="246"/>
      <c r="O189" s="246"/>
      <c r="P189" s="246"/>
      <c r="Q189" s="246"/>
      <c r="R189" s="246"/>
      <c r="S189" s="246"/>
      <c r="T189" s="247"/>
      <c r="AT189" s="248" t="s">
        <v>191</v>
      </c>
      <c r="AU189" s="248" t="s">
        <v>79</v>
      </c>
      <c r="AV189" s="11" t="s">
        <v>79</v>
      </c>
      <c r="AW189" s="11" t="s">
        <v>33</v>
      </c>
      <c r="AX189" s="11" t="s">
        <v>77</v>
      </c>
      <c r="AY189" s="248" t="s">
        <v>128</v>
      </c>
    </row>
    <row r="190" s="1" customFormat="1" ht="25.5" customHeight="1">
      <c r="B190" s="45"/>
      <c r="C190" s="220" t="s">
        <v>318</v>
      </c>
      <c r="D190" s="220" t="s">
        <v>132</v>
      </c>
      <c r="E190" s="221" t="s">
        <v>319</v>
      </c>
      <c r="F190" s="222" t="s">
        <v>320</v>
      </c>
      <c r="G190" s="223" t="s">
        <v>204</v>
      </c>
      <c r="H190" s="224">
        <v>6875.6000000000004</v>
      </c>
      <c r="I190" s="225"/>
      <c r="J190" s="226">
        <f>ROUND(I190*H190,2)</f>
        <v>0</v>
      </c>
      <c r="K190" s="222" t="s">
        <v>136</v>
      </c>
      <c r="L190" s="71"/>
      <c r="M190" s="227" t="s">
        <v>21</v>
      </c>
      <c r="N190" s="228" t="s">
        <v>40</v>
      </c>
      <c r="O190" s="46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AR190" s="23" t="s">
        <v>131</v>
      </c>
      <c r="AT190" s="23" t="s">
        <v>132</v>
      </c>
      <c r="AU190" s="23" t="s">
        <v>79</v>
      </c>
      <c r="AY190" s="23" t="s">
        <v>128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23" t="s">
        <v>77</v>
      </c>
      <c r="BK190" s="231">
        <f>ROUND(I190*H190,2)</f>
        <v>0</v>
      </c>
      <c r="BL190" s="23" t="s">
        <v>131</v>
      </c>
      <c r="BM190" s="23" t="s">
        <v>473</v>
      </c>
    </row>
    <row r="191" s="11" customFormat="1">
      <c r="B191" s="238"/>
      <c r="C191" s="239"/>
      <c r="D191" s="232" t="s">
        <v>191</v>
      </c>
      <c r="E191" s="240" t="s">
        <v>21</v>
      </c>
      <c r="F191" s="241" t="s">
        <v>474</v>
      </c>
      <c r="G191" s="239"/>
      <c r="H191" s="242">
        <v>1161.5999999999999</v>
      </c>
      <c r="I191" s="243"/>
      <c r="J191" s="239"/>
      <c r="K191" s="239"/>
      <c r="L191" s="244"/>
      <c r="M191" s="245"/>
      <c r="N191" s="246"/>
      <c r="O191" s="246"/>
      <c r="P191" s="246"/>
      <c r="Q191" s="246"/>
      <c r="R191" s="246"/>
      <c r="S191" s="246"/>
      <c r="T191" s="247"/>
      <c r="AT191" s="248" t="s">
        <v>191</v>
      </c>
      <c r="AU191" s="248" t="s">
        <v>79</v>
      </c>
      <c r="AV191" s="11" t="s">
        <v>79</v>
      </c>
      <c r="AW191" s="11" t="s">
        <v>33</v>
      </c>
      <c r="AX191" s="11" t="s">
        <v>69</v>
      </c>
      <c r="AY191" s="248" t="s">
        <v>128</v>
      </c>
    </row>
    <row r="192" s="11" customFormat="1">
      <c r="B192" s="238"/>
      <c r="C192" s="239"/>
      <c r="D192" s="232" t="s">
        <v>191</v>
      </c>
      <c r="E192" s="240" t="s">
        <v>21</v>
      </c>
      <c r="F192" s="241" t="s">
        <v>475</v>
      </c>
      <c r="G192" s="239"/>
      <c r="H192" s="242">
        <v>1161.5999999999999</v>
      </c>
      <c r="I192" s="243"/>
      <c r="J192" s="239"/>
      <c r="K192" s="239"/>
      <c r="L192" s="244"/>
      <c r="M192" s="245"/>
      <c r="N192" s="246"/>
      <c r="O192" s="246"/>
      <c r="P192" s="246"/>
      <c r="Q192" s="246"/>
      <c r="R192" s="246"/>
      <c r="S192" s="246"/>
      <c r="T192" s="247"/>
      <c r="AT192" s="248" t="s">
        <v>191</v>
      </c>
      <c r="AU192" s="248" t="s">
        <v>79</v>
      </c>
      <c r="AV192" s="11" t="s">
        <v>79</v>
      </c>
      <c r="AW192" s="11" t="s">
        <v>33</v>
      </c>
      <c r="AX192" s="11" t="s">
        <v>69</v>
      </c>
      <c r="AY192" s="248" t="s">
        <v>128</v>
      </c>
    </row>
    <row r="193" s="11" customFormat="1">
      <c r="B193" s="238"/>
      <c r="C193" s="239"/>
      <c r="D193" s="232" t="s">
        <v>191</v>
      </c>
      <c r="E193" s="240" t="s">
        <v>21</v>
      </c>
      <c r="F193" s="241" t="s">
        <v>476</v>
      </c>
      <c r="G193" s="239"/>
      <c r="H193" s="242">
        <v>1742.4000000000001</v>
      </c>
      <c r="I193" s="243"/>
      <c r="J193" s="239"/>
      <c r="K193" s="239"/>
      <c r="L193" s="244"/>
      <c r="M193" s="245"/>
      <c r="N193" s="246"/>
      <c r="O193" s="246"/>
      <c r="P193" s="246"/>
      <c r="Q193" s="246"/>
      <c r="R193" s="246"/>
      <c r="S193" s="246"/>
      <c r="T193" s="247"/>
      <c r="AT193" s="248" t="s">
        <v>191</v>
      </c>
      <c r="AU193" s="248" t="s">
        <v>79</v>
      </c>
      <c r="AV193" s="11" t="s">
        <v>79</v>
      </c>
      <c r="AW193" s="11" t="s">
        <v>33</v>
      </c>
      <c r="AX193" s="11" t="s">
        <v>69</v>
      </c>
      <c r="AY193" s="248" t="s">
        <v>128</v>
      </c>
    </row>
    <row r="194" s="11" customFormat="1">
      <c r="B194" s="238"/>
      <c r="C194" s="239"/>
      <c r="D194" s="232" t="s">
        <v>191</v>
      </c>
      <c r="E194" s="240" t="s">
        <v>21</v>
      </c>
      <c r="F194" s="241" t="s">
        <v>477</v>
      </c>
      <c r="G194" s="239"/>
      <c r="H194" s="242">
        <v>2810</v>
      </c>
      <c r="I194" s="243"/>
      <c r="J194" s="239"/>
      <c r="K194" s="239"/>
      <c r="L194" s="244"/>
      <c r="M194" s="245"/>
      <c r="N194" s="246"/>
      <c r="O194" s="246"/>
      <c r="P194" s="246"/>
      <c r="Q194" s="246"/>
      <c r="R194" s="246"/>
      <c r="S194" s="246"/>
      <c r="T194" s="247"/>
      <c r="AT194" s="248" t="s">
        <v>191</v>
      </c>
      <c r="AU194" s="248" t="s">
        <v>79</v>
      </c>
      <c r="AV194" s="11" t="s">
        <v>79</v>
      </c>
      <c r="AW194" s="11" t="s">
        <v>33</v>
      </c>
      <c r="AX194" s="11" t="s">
        <v>69</v>
      </c>
      <c r="AY194" s="248" t="s">
        <v>128</v>
      </c>
    </row>
    <row r="195" s="12" customFormat="1">
      <c r="B195" s="249"/>
      <c r="C195" s="250"/>
      <c r="D195" s="232" t="s">
        <v>191</v>
      </c>
      <c r="E195" s="251" t="s">
        <v>21</v>
      </c>
      <c r="F195" s="252" t="s">
        <v>194</v>
      </c>
      <c r="G195" s="250"/>
      <c r="H195" s="253">
        <v>6875.6000000000004</v>
      </c>
      <c r="I195" s="254"/>
      <c r="J195" s="250"/>
      <c r="K195" s="250"/>
      <c r="L195" s="255"/>
      <c r="M195" s="256"/>
      <c r="N195" s="257"/>
      <c r="O195" s="257"/>
      <c r="P195" s="257"/>
      <c r="Q195" s="257"/>
      <c r="R195" s="257"/>
      <c r="S195" s="257"/>
      <c r="T195" s="258"/>
      <c r="AT195" s="259" t="s">
        <v>191</v>
      </c>
      <c r="AU195" s="259" t="s">
        <v>79</v>
      </c>
      <c r="AV195" s="12" t="s">
        <v>131</v>
      </c>
      <c r="AW195" s="12" t="s">
        <v>33</v>
      </c>
      <c r="AX195" s="12" t="s">
        <v>77</v>
      </c>
      <c r="AY195" s="259" t="s">
        <v>128</v>
      </c>
    </row>
    <row r="196" s="1" customFormat="1" ht="38.25" customHeight="1">
      <c r="B196" s="45"/>
      <c r="C196" s="220" t="s">
        <v>326</v>
      </c>
      <c r="D196" s="220" t="s">
        <v>132</v>
      </c>
      <c r="E196" s="221" t="s">
        <v>327</v>
      </c>
      <c r="F196" s="222" t="s">
        <v>328</v>
      </c>
      <c r="G196" s="223" t="s">
        <v>204</v>
      </c>
      <c r="H196" s="224">
        <v>6875.6000000000004</v>
      </c>
      <c r="I196" s="225"/>
      <c r="J196" s="226">
        <f>ROUND(I196*H196,2)</f>
        <v>0</v>
      </c>
      <c r="K196" s="222" t="s">
        <v>136</v>
      </c>
      <c r="L196" s="71"/>
      <c r="M196" s="227" t="s">
        <v>21</v>
      </c>
      <c r="N196" s="228" t="s">
        <v>40</v>
      </c>
      <c r="O196" s="46"/>
      <c r="P196" s="229">
        <f>O196*H196</f>
        <v>0</v>
      </c>
      <c r="Q196" s="229">
        <v>9.0000000000000006E-05</v>
      </c>
      <c r="R196" s="229">
        <f>Q196*H196</f>
        <v>0.61880400000000002</v>
      </c>
      <c r="S196" s="229">
        <v>0</v>
      </c>
      <c r="T196" s="230">
        <f>S196*H196</f>
        <v>0</v>
      </c>
      <c r="AR196" s="23" t="s">
        <v>131</v>
      </c>
      <c r="AT196" s="23" t="s">
        <v>132</v>
      </c>
      <c r="AU196" s="23" t="s">
        <v>79</v>
      </c>
      <c r="AY196" s="23" t="s">
        <v>128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23" t="s">
        <v>77</v>
      </c>
      <c r="BK196" s="231">
        <f>ROUND(I196*H196,2)</f>
        <v>0</v>
      </c>
      <c r="BL196" s="23" t="s">
        <v>131</v>
      </c>
      <c r="BM196" s="23" t="s">
        <v>478</v>
      </c>
    </row>
    <row r="197" s="11" customFormat="1">
      <c r="B197" s="238"/>
      <c r="C197" s="239"/>
      <c r="D197" s="232" t="s">
        <v>191</v>
      </c>
      <c r="E197" s="240" t="s">
        <v>21</v>
      </c>
      <c r="F197" s="241" t="s">
        <v>474</v>
      </c>
      <c r="G197" s="239"/>
      <c r="H197" s="242">
        <v>1161.5999999999999</v>
      </c>
      <c r="I197" s="243"/>
      <c r="J197" s="239"/>
      <c r="K197" s="239"/>
      <c r="L197" s="244"/>
      <c r="M197" s="245"/>
      <c r="N197" s="246"/>
      <c r="O197" s="246"/>
      <c r="P197" s="246"/>
      <c r="Q197" s="246"/>
      <c r="R197" s="246"/>
      <c r="S197" s="246"/>
      <c r="T197" s="247"/>
      <c r="AT197" s="248" t="s">
        <v>191</v>
      </c>
      <c r="AU197" s="248" t="s">
        <v>79</v>
      </c>
      <c r="AV197" s="11" t="s">
        <v>79</v>
      </c>
      <c r="AW197" s="11" t="s">
        <v>33</v>
      </c>
      <c r="AX197" s="11" t="s">
        <v>69</v>
      </c>
      <c r="AY197" s="248" t="s">
        <v>128</v>
      </c>
    </row>
    <row r="198" s="11" customFormat="1">
      <c r="B198" s="238"/>
      <c r="C198" s="239"/>
      <c r="D198" s="232" t="s">
        <v>191</v>
      </c>
      <c r="E198" s="240" t="s">
        <v>21</v>
      </c>
      <c r="F198" s="241" t="s">
        <v>475</v>
      </c>
      <c r="G198" s="239"/>
      <c r="H198" s="242">
        <v>1161.5999999999999</v>
      </c>
      <c r="I198" s="243"/>
      <c r="J198" s="239"/>
      <c r="K198" s="239"/>
      <c r="L198" s="244"/>
      <c r="M198" s="245"/>
      <c r="N198" s="246"/>
      <c r="O198" s="246"/>
      <c r="P198" s="246"/>
      <c r="Q198" s="246"/>
      <c r="R198" s="246"/>
      <c r="S198" s="246"/>
      <c r="T198" s="247"/>
      <c r="AT198" s="248" t="s">
        <v>191</v>
      </c>
      <c r="AU198" s="248" t="s">
        <v>79</v>
      </c>
      <c r="AV198" s="11" t="s">
        <v>79</v>
      </c>
      <c r="AW198" s="11" t="s">
        <v>33</v>
      </c>
      <c r="AX198" s="11" t="s">
        <v>69</v>
      </c>
      <c r="AY198" s="248" t="s">
        <v>128</v>
      </c>
    </row>
    <row r="199" s="11" customFormat="1">
      <c r="B199" s="238"/>
      <c r="C199" s="239"/>
      <c r="D199" s="232" t="s">
        <v>191</v>
      </c>
      <c r="E199" s="240" t="s">
        <v>21</v>
      </c>
      <c r="F199" s="241" t="s">
        <v>476</v>
      </c>
      <c r="G199" s="239"/>
      <c r="H199" s="242">
        <v>1742.4000000000001</v>
      </c>
      <c r="I199" s="243"/>
      <c r="J199" s="239"/>
      <c r="K199" s="239"/>
      <c r="L199" s="244"/>
      <c r="M199" s="245"/>
      <c r="N199" s="246"/>
      <c r="O199" s="246"/>
      <c r="P199" s="246"/>
      <c r="Q199" s="246"/>
      <c r="R199" s="246"/>
      <c r="S199" s="246"/>
      <c r="T199" s="247"/>
      <c r="AT199" s="248" t="s">
        <v>191</v>
      </c>
      <c r="AU199" s="248" t="s">
        <v>79</v>
      </c>
      <c r="AV199" s="11" t="s">
        <v>79</v>
      </c>
      <c r="AW199" s="11" t="s">
        <v>33</v>
      </c>
      <c r="AX199" s="11" t="s">
        <v>69</v>
      </c>
      <c r="AY199" s="248" t="s">
        <v>128</v>
      </c>
    </row>
    <row r="200" s="11" customFormat="1">
      <c r="B200" s="238"/>
      <c r="C200" s="239"/>
      <c r="D200" s="232" t="s">
        <v>191</v>
      </c>
      <c r="E200" s="240" t="s">
        <v>21</v>
      </c>
      <c r="F200" s="241" t="s">
        <v>477</v>
      </c>
      <c r="G200" s="239"/>
      <c r="H200" s="242">
        <v>2810</v>
      </c>
      <c r="I200" s="243"/>
      <c r="J200" s="239"/>
      <c r="K200" s="239"/>
      <c r="L200" s="244"/>
      <c r="M200" s="245"/>
      <c r="N200" s="246"/>
      <c r="O200" s="246"/>
      <c r="P200" s="246"/>
      <c r="Q200" s="246"/>
      <c r="R200" s="246"/>
      <c r="S200" s="246"/>
      <c r="T200" s="247"/>
      <c r="AT200" s="248" t="s">
        <v>191</v>
      </c>
      <c r="AU200" s="248" t="s">
        <v>79</v>
      </c>
      <c r="AV200" s="11" t="s">
        <v>79</v>
      </c>
      <c r="AW200" s="11" t="s">
        <v>33</v>
      </c>
      <c r="AX200" s="11" t="s">
        <v>69</v>
      </c>
      <c r="AY200" s="248" t="s">
        <v>128</v>
      </c>
    </row>
    <row r="201" s="12" customFormat="1">
      <c r="B201" s="249"/>
      <c r="C201" s="250"/>
      <c r="D201" s="232" t="s">
        <v>191</v>
      </c>
      <c r="E201" s="251" t="s">
        <v>21</v>
      </c>
      <c r="F201" s="252" t="s">
        <v>194</v>
      </c>
      <c r="G201" s="250"/>
      <c r="H201" s="253">
        <v>6875.6000000000004</v>
      </c>
      <c r="I201" s="254"/>
      <c r="J201" s="250"/>
      <c r="K201" s="250"/>
      <c r="L201" s="255"/>
      <c r="M201" s="256"/>
      <c r="N201" s="257"/>
      <c r="O201" s="257"/>
      <c r="P201" s="257"/>
      <c r="Q201" s="257"/>
      <c r="R201" s="257"/>
      <c r="S201" s="257"/>
      <c r="T201" s="258"/>
      <c r="AT201" s="259" t="s">
        <v>191</v>
      </c>
      <c r="AU201" s="259" t="s">
        <v>79</v>
      </c>
      <c r="AV201" s="12" t="s">
        <v>131</v>
      </c>
      <c r="AW201" s="12" t="s">
        <v>33</v>
      </c>
      <c r="AX201" s="12" t="s">
        <v>77</v>
      </c>
      <c r="AY201" s="259" t="s">
        <v>128</v>
      </c>
    </row>
    <row r="202" s="1" customFormat="1" ht="16.5" customHeight="1">
      <c r="B202" s="45"/>
      <c r="C202" s="220" t="s">
        <v>330</v>
      </c>
      <c r="D202" s="220" t="s">
        <v>132</v>
      </c>
      <c r="E202" s="221" t="s">
        <v>331</v>
      </c>
      <c r="F202" s="222" t="s">
        <v>332</v>
      </c>
      <c r="G202" s="223" t="s">
        <v>189</v>
      </c>
      <c r="H202" s="224">
        <v>503.27999999999997</v>
      </c>
      <c r="I202" s="225"/>
      <c r="J202" s="226">
        <f>ROUND(I202*H202,2)</f>
        <v>0</v>
      </c>
      <c r="K202" s="222" t="s">
        <v>21</v>
      </c>
      <c r="L202" s="71"/>
      <c r="M202" s="227" t="s">
        <v>21</v>
      </c>
      <c r="N202" s="228" t="s">
        <v>40</v>
      </c>
      <c r="O202" s="46"/>
      <c r="P202" s="229">
        <f>O202*H202</f>
        <v>0</v>
      </c>
      <c r="Q202" s="229">
        <v>0.01</v>
      </c>
      <c r="R202" s="229">
        <f>Q202*H202</f>
        <v>5.0327999999999999</v>
      </c>
      <c r="S202" s="229">
        <v>0</v>
      </c>
      <c r="T202" s="230">
        <f>S202*H202</f>
        <v>0</v>
      </c>
      <c r="AR202" s="23" t="s">
        <v>131</v>
      </c>
      <c r="AT202" s="23" t="s">
        <v>132</v>
      </c>
      <c r="AU202" s="23" t="s">
        <v>79</v>
      </c>
      <c r="AY202" s="23" t="s">
        <v>128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23" t="s">
        <v>77</v>
      </c>
      <c r="BK202" s="231">
        <f>ROUND(I202*H202,2)</f>
        <v>0</v>
      </c>
      <c r="BL202" s="23" t="s">
        <v>131</v>
      </c>
      <c r="BM202" s="23" t="s">
        <v>479</v>
      </c>
    </row>
    <row r="203" s="1" customFormat="1">
      <c r="B203" s="45"/>
      <c r="C203" s="73"/>
      <c r="D203" s="232" t="s">
        <v>139</v>
      </c>
      <c r="E203" s="73"/>
      <c r="F203" s="233" t="s">
        <v>334</v>
      </c>
      <c r="G203" s="73"/>
      <c r="H203" s="73"/>
      <c r="I203" s="190"/>
      <c r="J203" s="73"/>
      <c r="K203" s="73"/>
      <c r="L203" s="71"/>
      <c r="M203" s="234"/>
      <c r="N203" s="46"/>
      <c r="O203" s="46"/>
      <c r="P203" s="46"/>
      <c r="Q203" s="46"/>
      <c r="R203" s="46"/>
      <c r="S203" s="46"/>
      <c r="T203" s="94"/>
      <c r="AT203" s="23" t="s">
        <v>139</v>
      </c>
      <c r="AU203" s="23" t="s">
        <v>79</v>
      </c>
    </row>
    <row r="204" s="11" customFormat="1">
      <c r="B204" s="238"/>
      <c r="C204" s="239"/>
      <c r="D204" s="232" t="s">
        <v>191</v>
      </c>
      <c r="E204" s="240" t="s">
        <v>21</v>
      </c>
      <c r="F204" s="241" t="s">
        <v>480</v>
      </c>
      <c r="G204" s="239"/>
      <c r="H204" s="242">
        <v>503.27999999999997</v>
      </c>
      <c r="I204" s="243"/>
      <c r="J204" s="239"/>
      <c r="K204" s="239"/>
      <c r="L204" s="244"/>
      <c r="M204" s="245"/>
      <c r="N204" s="246"/>
      <c r="O204" s="246"/>
      <c r="P204" s="246"/>
      <c r="Q204" s="246"/>
      <c r="R204" s="246"/>
      <c r="S204" s="246"/>
      <c r="T204" s="247"/>
      <c r="AT204" s="248" t="s">
        <v>191</v>
      </c>
      <c r="AU204" s="248" t="s">
        <v>79</v>
      </c>
      <c r="AV204" s="11" t="s">
        <v>79</v>
      </c>
      <c r="AW204" s="11" t="s">
        <v>33</v>
      </c>
      <c r="AX204" s="11" t="s">
        <v>77</v>
      </c>
      <c r="AY204" s="248" t="s">
        <v>128</v>
      </c>
    </row>
    <row r="205" s="1" customFormat="1" ht="16.5" customHeight="1">
      <c r="B205" s="45"/>
      <c r="C205" s="220" t="s">
        <v>335</v>
      </c>
      <c r="D205" s="220" t="s">
        <v>132</v>
      </c>
      <c r="E205" s="221" t="s">
        <v>336</v>
      </c>
      <c r="F205" s="222" t="s">
        <v>337</v>
      </c>
      <c r="G205" s="223" t="s">
        <v>204</v>
      </c>
      <c r="H205" s="224">
        <v>34</v>
      </c>
      <c r="I205" s="225"/>
      <c r="J205" s="226">
        <f>ROUND(I205*H205,2)</f>
        <v>0</v>
      </c>
      <c r="K205" s="222" t="s">
        <v>21</v>
      </c>
      <c r="L205" s="71"/>
      <c r="M205" s="227" t="s">
        <v>21</v>
      </c>
      <c r="N205" s="228" t="s">
        <v>40</v>
      </c>
      <c r="O205" s="46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AR205" s="23" t="s">
        <v>131</v>
      </c>
      <c r="AT205" s="23" t="s">
        <v>132</v>
      </c>
      <c r="AU205" s="23" t="s">
        <v>79</v>
      </c>
      <c r="AY205" s="23" t="s">
        <v>128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23" t="s">
        <v>77</v>
      </c>
      <c r="BK205" s="231">
        <f>ROUND(I205*H205,2)</f>
        <v>0</v>
      </c>
      <c r="BL205" s="23" t="s">
        <v>131</v>
      </c>
      <c r="BM205" s="23" t="s">
        <v>481</v>
      </c>
    </row>
    <row r="206" s="11" customFormat="1">
      <c r="B206" s="238"/>
      <c r="C206" s="239"/>
      <c r="D206" s="232" t="s">
        <v>191</v>
      </c>
      <c r="E206" s="240" t="s">
        <v>21</v>
      </c>
      <c r="F206" s="241" t="s">
        <v>345</v>
      </c>
      <c r="G206" s="239"/>
      <c r="H206" s="242">
        <v>34</v>
      </c>
      <c r="I206" s="243"/>
      <c r="J206" s="239"/>
      <c r="K206" s="239"/>
      <c r="L206" s="244"/>
      <c r="M206" s="245"/>
      <c r="N206" s="246"/>
      <c r="O206" s="246"/>
      <c r="P206" s="246"/>
      <c r="Q206" s="246"/>
      <c r="R206" s="246"/>
      <c r="S206" s="246"/>
      <c r="T206" s="247"/>
      <c r="AT206" s="248" t="s">
        <v>191</v>
      </c>
      <c r="AU206" s="248" t="s">
        <v>79</v>
      </c>
      <c r="AV206" s="11" t="s">
        <v>79</v>
      </c>
      <c r="AW206" s="11" t="s">
        <v>33</v>
      </c>
      <c r="AX206" s="11" t="s">
        <v>77</v>
      </c>
      <c r="AY206" s="248" t="s">
        <v>128</v>
      </c>
    </row>
    <row r="207" s="1" customFormat="1" ht="16.5" customHeight="1">
      <c r="B207" s="45"/>
      <c r="C207" s="220" t="s">
        <v>340</v>
      </c>
      <c r="D207" s="220" t="s">
        <v>132</v>
      </c>
      <c r="E207" s="221" t="s">
        <v>351</v>
      </c>
      <c r="F207" s="222" t="s">
        <v>352</v>
      </c>
      <c r="G207" s="223" t="s">
        <v>189</v>
      </c>
      <c r="H207" s="224">
        <v>36</v>
      </c>
      <c r="I207" s="225"/>
      <c r="J207" s="226">
        <f>ROUND(I207*H207,2)</f>
        <v>0</v>
      </c>
      <c r="K207" s="222" t="s">
        <v>21</v>
      </c>
      <c r="L207" s="71"/>
      <c r="M207" s="227" t="s">
        <v>21</v>
      </c>
      <c r="N207" s="228" t="s">
        <v>40</v>
      </c>
      <c r="O207" s="46"/>
      <c r="P207" s="229">
        <f>O207*H207</f>
        <v>0</v>
      </c>
      <c r="Q207" s="229">
        <v>0</v>
      </c>
      <c r="R207" s="229">
        <f>Q207*H207</f>
        <v>0</v>
      </c>
      <c r="S207" s="229">
        <v>0</v>
      </c>
      <c r="T207" s="230">
        <f>S207*H207</f>
        <v>0</v>
      </c>
      <c r="AR207" s="23" t="s">
        <v>131</v>
      </c>
      <c r="AT207" s="23" t="s">
        <v>132</v>
      </c>
      <c r="AU207" s="23" t="s">
        <v>79</v>
      </c>
      <c r="AY207" s="23" t="s">
        <v>128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23" t="s">
        <v>77</v>
      </c>
      <c r="BK207" s="231">
        <f>ROUND(I207*H207,2)</f>
        <v>0</v>
      </c>
      <c r="BL207" s="23" t="s">
        <v>131</v>
      </c>
      <c r="BM207" s="23" t="s">
        <v>482</v>
      </c>
    </row>
    <row r="208" s="1" customFormat="1">
      <c r="B208" s="45"/>
      <c r="C208" s="73"/>
      <c r="D208" s="232" t="s">
        <v>139</v>
      </c>
      <c r="E208" s="73"/>
      <c r="F208" s="233" t="s">
        <v>354</v>
      </c>
      <c r="G208" s="73"/>
      <c r="H208" s="73"/>
      <c r="I208" s="190"/>
      <c r="J208" s="73"/>
      <c r="K208" s="73"/>
      <c r="L208" s="71"/>
      <c r="M208" s="234"/>
      <c r="N208" s="46"/>
      <c r="O208" s="46"/>
      <c r="P208" s="46"/>
      <c r="Q208" s="46"/>
      <c r="R208" s="46"/>
      <c r="S208" s="46"/>
      <c r="T208" s="94"/>
      <c r="AT208" s="23" t="s">
        <v>139</v>
      </c>
      <c r="AU208" s="23" t="s">
        <v>79</v>
      </c>
    </row>
    <row r="209" s="11" customFormat="1">
      <c r="B209" s="238"/>
      <c r="C209" s="239"/>
      <c r="D209" s="232" t="s">
        <v>191</v>
      </c>
      <c r="E209" s="240" t="s">
        <v>21</v>
      </c>
      <c r="F209" s="241" t="s">
        <v>355</v>
      </c>
      <c r="G209" s="239"/>
      <c r="H209" s="242">
        <v>36</v>
      </c>
      <c r="I209" s="243"/>
      <c r="J209" s="239"/>
      <c r="K209" s="239"/>
      <c r="L209" s="244"/>
      <c r="M209" s="245"/>
      <c r="N209" s="246"/>
      <c r="O209" s="246"/>
      <c r="P209" s="246"/>
      <c r="Q209" s="246"/>
      <c r="R209" s="246"/>
      <c r="S209" s="246"/>
      <c r="T209" s="247"/>
      <c r="AT209" s="248" t="s">
        <v>191</v>
      </c>
      <c r="AU209" s="248" t="s">
        <v>79</v>
      </c>
      <c r="AV209" s="11" t="s">
        <v>79</v>
      </c>
      <c r="AW209" s="11" t="s">
        <v>33</v>
      </c>
      <c r="AX209" s="11" t="s">
        <v>77</v>
      </c>
      <c r="AY209" s="248" t="s">
        <v>128</v>
      </c>
    </row>
    <row r="210" s="1" customFormat="1" ht="16.5" customHeight="1">
      <c r="B210" s="45"/>
      <c r="C210" s="220" t="s">
        <v>345</v>
      </c>
      <c r="D210" s="220" t="s">
        <v>132</v>
      </c>
      <c r="E210" s="221" t="s">
        <v>356</v>
      </c>
      <c r="F210" s="222" t="s">
        <v>357</v>
      </c>
      <c r="G210" s="223" t="s">
        <v>204</v>
      </c>
      <c r="H210" s="224">
        <v>67</v>
      </c>
      <c r="I210" s="225"/>
      <c r="J210" s="226">
        <f>ROUND(I210*H210,2)</f>
        <v>0</v>
      </c>
      <c r="K210" s="222" t="s">
        <v>21</v>
      </c>
      <c r="L210" s="71"/>
      <c r="M210" s="227" t="s">
        <v>21</v>
      </c>
      <c r="N210" s="228" t="s">
        <v>40</v>
      </c>
      <c r="O210" s="46"/>
      <c r="P210" s="229">
        <f>O210*H210</f>
        <v>0</v>
      </c>
      <c r="Q210" s="229">
        <v>0</v>
      </c>
      <c r="R210" s="229">
        <f>Q210*H210</f>
        <v>0</v>
      </c>
      <c r="S210" s="229">
        <v>0</v>
      </c>
      <c r="T210" s="230">
        <f>S210*H210</f>
        <v>0</v>
      </c>
      <c r="AR210" s="23" t="s">
        <v>131</v>
      </c>
      <c r="AT210" s="23" t="s">
        <v>132</v>
      </c>
      <c r="AU210" s="23" t="s">
        <v>79</v>
      </c>
      <c r="AY210" s="23" t="s">
        <v>128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23" t="s">
        <v>77</v>
      </c>
      <c r="BK210" s="231">
        <f>ROUND(I210*H210,2)</f>
        <v>0</v>
      </c>
      <c r="BL210" s="23" t="s">
        <v>131</v>
      </c>
      <c r="BM210" s="23" t="s">
        <v>483</v>
      </c>
    </row>
    <row r="211" s="11" customFormat="1">
      <c r="B211" s="238"/>
      <c r="C211" s="239"/>
      <c r="D211" s="232" t="s">
        <v>191</v>
      </c>
      <c r="E211" s="240" t="s">
        <v>21</v>
      </c>
      <c r="F211" s="241" t="s">
        <v>359</v>
      </c>
      <c r="G211" s="239"/>
      <c r="H211" s="242">
        <v>67</v>
      </c>
      <c r="I211" s="243"/>
      <c r="J211" s="239"/>
      <c r="K211" s="239"/>
      <c r="L211" s="244"/>
      <c r="M211" s="245"/>
      <c r="N211" s="246"/>
      <c r="O211" s="246"/>
      <c r="P211" s="246"/>
      <c r="Q211" s="246"/>
      <c r="R211" s="246"/>
      <c r="S211" s="246"/>
      <c r="T211" s="247"/>
      <c r="AT211" s="248" t="s">
        <v>191</v>
      </c>
      <c r="AU211" s="248" t="s">
        <v>79</v>
      </c>
      <c r="AV211" s="11" t="s">
        <v>79</v>
      </c>
      <c r="AW211" s="11" t="s">
        <v>33</v>
      </c>
      <c r="AX211" s="11" t="s">
        <v>77</v>
      </c>
      <c r="AY211" s="248" t="s">
        <v>128</v>
      </c>
    </row>
    <row r="212" s="1" customFormat="1" ht="16.5" customHeight="1">
      <c r="B212" s="45"/>
      <c r="C212" s="220" t="s">
        <v>350</v>
      </c>
      <c r="D212" s="220" t="s">
        <v>132</v>
      </c>
      <c r="E212" s="221" t="s">
        <v>361</v>
      </c>
      <c r="F212" s="222" t="s">
        <v>362</v>
      </c>
      <c r="G212" s="223" t="s">
        <v>204</v>
      </c>
      <c r="H212" s="224">
        <v>67</v>
      </c>
      <c r="I212" s="225"/>
      <c r="J212" s="226">
        <f>ROUND(I212*H212,2)</f>
        <v>0</v>
      </c>
      <c r="K212" s="222" t="s">
        <v>21</v>
      </c>
      <c r="L212" s="71"/>
      <c r="M212" s="227" t="s">
        <v>21</v>
      </c>
      <c r="N212" s="228" t="s">
        <v>40</v>
      </c>
      <c r="O212" s="46"/>
      <c r="P212" s="229">
        <f>O212*H212</f>
        <v>0</v>
      </c>
      <c r="Q212" s="229">
        <v>0</v>
      </c>
      <c r="R212" s="229">
        <f>Q212*H212</f>
        <v>0</v>
      </c>
      <c r="S212" s="229">
        <v>0</v>
      </c>
      <c r="T212" s="230">
        <f>S212*H212</f>
        <v>0</v>
      </c>
      <c r="AR212" s="23" t="s">
        <v>131</v>
      </c>
      <c r="AT212" s="23" t="s">
        <v>132</v>
      </c>
      <c r="AU212" s="23" t="s">
        <v>79</v>
      </c>
      <c r="AY212" s="23" t="s">
        <v>128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23" t="s">
        <v>77</v>
      </c>
      <c r="BK212" s="231">
        <f>ROUND(I212*H212,2)</f>
        <v>0</v>
      </c>
      <c r="BL212" s="23" t="s">
        <v>131</v>
      </c>
      <c r="BM212" s="23" t="s">
        <v>484</v>
      </c>
    </row>
    <row r="213" s="11" customFormat="1">
      <c r="B213" s="238"/>
      <c r="C213" s="239"/>
      <c r="D213" s="232" t="s">
        <v>191</v>
      </c>
      <c r="E213" s="240" t="s">
        <v>21</v>
      </c>
      <c r="F213" s="241" t="s">
        <v>359</v>
      </c>
      <c r="G213" s="239"/>
      <c r="H213" s="242">
        <v>67</v>
      </c>
      <c r="I213" s="243"/>
      <c r="J213" s="239"/>
      <c r="K213" s="239"/>
      <c r="L213" s="244"/>
      <c r="M213" s="245"/>
      <c r="N213" s="246"/>
      <c r="O213" s="246"/>
      <c r="P213" s="246"/>
      <c r="Q213" s="246"/>
      <c r="R213" s="246"/>
      <c r="S213" s="246"/>
      <c r="T213" s="247"/>
      <c r="AT213" s="248" t="s">
        <v>191</v>
      </c>
      <c r="AU213" s="248" t="s">
        <v>79</v>
      </c>
      <c r="AV213" s="11" t="s">
        <v>79</v>
      </c>
      <c r="AW213" s="11" t="s">
        <v>33</v>
      </c>
      <c r="AX213" s="11" t="s">
        <v>77</v>
      </c>
      <c r="AY213" s="248" t="s">
        <v>128</v>
      </c>
    </row>
    <row r="214" s="1" customFormat="1" ht="16.5" customHeight="1">
      <c r="B214" s="45"/>
      <c r="C214" s="220" t="s">
        <v>355</v>
      </c>
      <c r="D214" s="220" t="s">
        <v>132</v>
      </c>
      <c r="E214" s="221" t="s">
        <v>365</v>
      </c>
      <c r="F214" s="222" t="s">
        <v>366</v>
      </c>
      <c r="G214" s="223" t="s">
        <v>204</v>
      </c>
      <c r="H214" s="224">
        <v>129</v>
      </c>
      <c r="I214" s="225"/>
      <c r="J214" s="226">
        <f>ROUND(I214*H214,2)</f>
        <v>0</v>
      </c>
      <c r="K214" s="222" t="s">
        <v>21</v>
      </c>
      <c r="L214" s="71"/>
      <c r="M214" s="227" t="s">
        <v>21</v>
      </c>
      <c r="N214" s="228" t="s">
        <v>40</v>
      </c>
      <c r="O214" s="46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AR214" s="23" t="s">
        <v>131</v>
      </c>
      <c r="AT214" s="23" t="s">
        <v>132</v>
      </c>
      <c r="AU214" s="23" t="s">
        <v>79</v>
      </c>
      <c r="AY214" s="23" t="s">
        <v>128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23" t="s">
        <v>77</v>
      </c>
      <c r="BK214" s="231">
        <f>ROUND(I214*H214,2)</f>
        <v>0</v>
      </c>
      <c r="BL214" s="23" t="s">
        <v>131</v>
      </c>
      <c r="BM214" s="23" t="s">
        <v>485</v>
      </c>
    </row>
    <row r="215" s="11" customFormat="1">
      <c r="B215" s="238"/>
      <c r="C215" s="239"/>
      <c r="D215" s="232" t="s">
        <v>191</v>
      </c>
      <c r="E215" s="240" t="s">
        <v>21</v>
      </c>
      <c r="F215" s="241" t="s">
        <v>486</v>
      </c>
      <c r="G215" s="239"/>
      <c r="H215" s="242">
        <v>129</v>
      </c>
      <c r="I215" s="243"/>
      <c r="J215" s="239"/>
      <c r="K215" s="239"/>
      <c r="L215" s="244"/>
      <c r="M215" s="245"/>
      <c r="N215" s="246"/>
      <c r="O215" s="246"/>
      <c r="P215" s="246"/>
      <c r="Q215" s="246"/>
      <c r="R215" s="246"/>
      <c r="S215" s="246"/>
      <c r="T215" s="247"/>
      <c r="AT215" s="248" t="s">
        <v>191</v>
      </c>
      <c r="AU215" s="248" t="s">
        <v>79</v>
      </c>
      <c r="AV215" s="11" t="s">
        <v>79</v>
      </c>
      <c r="AW215" s="11" t="s">
        <v>33</v>
      </c>
      <c r="AX215" s="11" t="s">
        <v>77</v>
      </c>
      <c r="AY215" s="248" t="s">
        <v>128</v>
      </c>
    </row>
    <row r="216" s="1" customFormat="1" ht="16.5" customHeight="1">
      <c r="B216" s="45"/>
      <c r="C216" s="220" t="s">
        <v>360</v>
      </c>
      <c r="D216" s="220" t="s">
        <v>132</v>
      </c>
      <c r="E216" s="221" t="s">
        <v>370</v>
      </c>
      <c r="F216" s="222" t="s">
        <v>371</v>
      </c>
      <c r="G216" s="223" t="s">
        <v>189</v>
      </c>
      <c r="H216" s="224">
        <v>710</v>
      </c>
      <c r="I216" s="225"/>
      <c r="J216" s="226">
        <f>ROUND(I216*H216,2)</f>
        <v>0</v>
      </c>
      <c r="K216" s="222" t="s">
        <v>21</v>
      </c>
      <c r="L216" s="71"/>
      <c r="M216" s="227" t="s">
        <v>21</v>
      </c>
      <c r="N216" s="228" t="s">
        <v>40</v>
      </c>
      <c r="O216" s="46"/>
      <c r="P216" s="229">
        <f>O216*H216</f>
        <v>0</v>
      </c>
      <c r="Q216" s="229">
        <v>0</v>
      </c>
      <c r="R216" s="229">
        <f>Q216*H216</f>
        <v>0</v>
      </c>
      <c r="S216" s="229">
        <v>0</v>
      </c>
      <c r="T216" s="230">
        <f>S216*H216</f>
        <v>0</v>
      </c>
      <c r="AR216" s="23" t="s">
        <v>131</v>
      </c>
      <c r="AT216" s="23" t="s">
        <v>132</v>
      </c>
      <c r="AU216" s="23" t="s">
        <v>79</v>
      </c>
      <c r="AY216" s="23" t="s">
        <v>128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23" t="s">
        <v>77</v>
      </c>
      <c r="BK216" s="231">
        <f>ROUND(I216*H216,2)</f>
        <v>0</v>
      </c>
      <c r="BL216" s="23" t="s">
        <v>131</v>
      </c>
      <c r="BM216" s="23" t="s">
        <v>487</v>
      </c>
    </row>
    <row r="217" s="11" customFormat="1">
      <c r="B217" s="238"/>
      <c r="C217" s="239"/>
      <c r="D217" s="232" t="s">
        <v>191</v>
      </c>
      <c r="E217" s="240" t="s">
        <v>21</v>
      </c>
      <c r="F217" s="241" t="s">
        <v>488</v>
      </c>
      <c r="G217" s="239"/>
      <c r="H217" s="242">
        <v>710</v>
      </c>
      <c r="I217" s="243"/>
      <c r="J217" s="239"/>
      <c r="K217" s="239"/>
      <c r="L217" s="244"/>
      <c r="M217" s="245"/>
      <c r="N217" s="246"/>
      <c r="O217" s="246"/>
      <c r="P217" s="246"/>
      <c r="Q217" s="246"/>
      <c r="R217" s="246"/>
      <c r="S217" s="246"/>
      <c r="T217" s="247"/>
      <c r="AT217" s="248" t="s">
        <v>191</v>
      </c>
      <c r="AU217" s="248" t="s">
        <v>79</v>
      </c>
      <c r="AV217" s="11" t="s">
        <v>79</v>
      </c>
      <c r="AW217" s="11" t="s">
        <v>33</v>
      </c>
      <c r="AX217" s="11" t="s">
        <v>77</v>
      </c>
      <c r="AY217" s="248" t="s">
        <v>128</v>
      </c>
    </row>
    <row r="218" s="1" customFormat="1" ht="16.5" customHeight="1">
      <c r="B218" s="45"/>
      <c r="C218" s="220" t="s">
        <v>364</v>
      </c>
      <c r="D218" s="220" t="s">
        <v>132</v>
      </c>
      <c r="E218" s="221" t="s">
        <v>375</v>
      </c>
      <c r="F218" s="222" t="s">
        <v>376</v>
      </c>
      <c r="G218" s="223" t="s">
        <v>204</v>
      </c>
      <c r="H218" s="224">
        <v>579</v>
      </c>
      <c r="I218" s="225"/>
      <c r="J218" s="226">
        <f>ROUND(I218*H218,2)</f>
        <v>0</v>
      </c>
      <c r="K218" s="222" t="s">
        <v>21</v>
      </c>
      <c r="L218" s="71"/>
      <c r="M218" s="227" t="s">
        <v>21</v>
      </c>
      <c r="N218" s="228" t="s">
        <v>40</v>
      </c>
      <c r="O218" s="46"/>
      <c r="P218" s="229">
        <f>O218*H218</f>
        <v>0</v>
      </c>
      <c r="Q218" s="229">
        <v>0</v>
      </c>
      <c r="R218" s="229">
        <f>Q218*H218</f>
        <v>0</v>
      </c>
      <c r="S218" s="229">
        <v>0</v>
      </c>
      <c r="T218" s="230">
        <f>S218*H218</f>
        <v>0</v>
      </c>
      <c r="AR218" s="23" t="s">
        <v>131</v>
      </c>
      <c r="AT218" s="23" t="s">
        <v>132</v>
      </c>
      <c r="AU218" s="23" t="s">
        <v>79</v>
      </c>
      <c r="AY218" s="23" t="s">
        <v>128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23" t="s">
        <v>77</v>
      </c>
      <c r="BK218" s="231">
        <f>ROUND(I218*H218,2)</f>
        <v>0</v>
      </c>
      <c r="BL218" s="23" t="s">
        <v>131</v>
      </c>
      <c r="BM218" s="23" t="s">
        <v>489</v>
      </c>
    </row>
    <row r="219" s="11" customFormat="1">
      <c r="B219" s="238"/>
      <c r="C219" s="239"/>
      <c r="D219" s="232" t="s">
        <v>191</v>
      </c>
      <c r="E219" s="240" t="s">
        <v>21</v>
      </c>
      <c r="F219" s="241" t="s">
        <v>490</v>
      </c>
      <c r="G219" s="239"/>
      <c r="H219" s="242">
        <v>89</v>
      </c>
      <c r="I219" s="243"/>
      <c r="J219" s="239"/>
      <c r="K219" s="239"/>
      <c r="L219" s="244"/>
      <c r="M219" s="245"/>
      <c r="N219" s="246"/>
      <c r="O219" s="246"/>
      <c r="P219" s="246"/>
      <c r="Q219" s="246"/>
      <c r="R219" s="246"/>
      <c r="S219" s="246"/>
      <c r="T219" s="247"/>
      <c r="AT219" s="248" t="s">
        <v>191</v>
      </c>
      <c r="AU219" s="248" t="s">
        <v>79</v>
      </c>
      <c r="AV219" s="11" t="s">
        <v>79</v>
      </c>
      <c r="AW219" s="11" t="s">
        <v>33</v>
      </c>
      <c r="AX219" s="11" t="s">
        <v>69</v>
      </c>
      <c r="AY219" s="248" t="s">
        <v>128</v>
      </c>
    </row>
    <row r="220" s="11" customFormat="1">
      <c r="B220" s="238"/>
      <c r="C220" s="239"/>
      <c r="D220" s="232" t="s">
        <v>191</v>
      </c>
      <c r="E220" s="240" t="s">
        <v>21</v>
      </c>
      <c r="F220" s="241" t="s">
        <v>491</v>
      </c>
      <c r="G220" s="239"/>
      <c r="H220" s="242">
        <v>490</v>
      </c>
      <c r="I220" s="243"/>
      <c r="J220" s="239"/>
      <c r="K220" s="239"/>
      <c r="L220" s="244"/>
      <c r="M220" s="245"/>
      <c r="N220" s="246"/>
      <c r="O220" s="246"/>
      <c r="P220" s="246"/>
      <c r="Q220" s="246"/>
      <c r="R220" s="246"/>
      <c r="S220" s="246"/>
      <c r="T220" s="247"/>
      <c r="AT220" s="248" t="s">
        <v>191</v>
      </c>
      <c r="AU220" s="248" t="s">
        <v>79</v>
      </c>
      <c r="AV220" s="11" t="s">
        <v>79</v>
      </c>
      <c r="AW220" s="11" t="s">
        <v>33</v>
      </c>
      <c r="AX220" s="11" t="s">
        <v>69</v>
      </c>
      <c r="AY220" s="248" t="s">
        <v>128</v>
      </c>
    </row>
    <row r="221" s="12" customFormat="1">
      <c r="B221" s="249"/>
      <c r="C221" s="250"/>
      <c r="D221" s="232" t="s">
        <v>191</v>
      </c>
      <c r="E221" s="251" t="s">
        <v>21</v>
      </c>
      <c r="F221" s="252" t="s">
        <v>194</v>
      </c>
      <c r="G221" s="250"/>
      <c r="H221" s="253">
        <v>579</v>
      </c>
      <c r="I221" s="254"/>
      <c r="J221" s="250"/>
      <c r="K221" s="250"/>
      <c r="L221" s="255"/>
      <c r="M221" s="256"/>
      <c r="N221" s="257"/>
      <c r="O221" s="257"/>
      <c r="P221" s="257"/>
      <c r="Q221" s="257"/>
      <c r="R221" s="257"/>
      <c r="S221" s="257"/>
      <c r="T221" s="258"/>
      <c r="AT221" s="259" t="s">
        <v>191</v>
      </c>
      <c r="AU221" s="259" t="s">
        <v>79</v>
      </c>
      <c r="AV221" s="12" t="s">
        <v>131</v>
      </c>
      <c r="AW221" s="12" t="s">
        <v>33</v>
      </c>
      <c r="AX221" s="12" t="s">
        <v>77</v>
      </c>
      <c r="AY221" s="259" t="s">
        <v>128</v>
      </c>
    </row>
    <row r="222" s="10" customFormat="1" ht="29.88" customHeight="1">
      <c r="B222" s="204"/>
      <c r="C222" s="205"/>
      <c r="D222" s="206" t="s">
        <v>68</v>
      </c>
      <c r="E222" s="218" t="s">
        <v>379</v>
      </c>
      <c r="F222" s="218" t="s">
        <v>380</v>
      </c>
      <c r="G222" s="205"/>
      <c r="H222" s="205"/>
      <c r="I222" s="208"/>
      <c r="J222" s="219">
        <f>BK222</f>
        <v>0</v>
      </c>
      <c r="K222" s="205"/>
      <c r="L222" s="210"/>
      <c r="M222" s="211"/>
      <c r="N222" s="212"/>
      <c r="O222" s="212"/>
      <c r="P222" s="213">
        <f>SUM(P223:P254)</f>
        <v>0</v>
      </c>
      <c r="Q222" s="212"/>
      <c r="R222" s="213">
        <f>SUM(R223:R254)</f>
        <v>0</v>
      </c>
      <c r="S222" s="212"/>
      <c r="T222" s="214">
        <f>SUM(T223:T254)</f>
        <v>0</v>
      </c>
      <c r="AR222" s="215" t="s">
        <v>77</v>
      </c>
      <c r="AT222" s="216" t="s">
        <v>68</v>
      </c>
      <c r="AU222" s="216" t="s">
        <v>77</v>
      </c>
      <c r="AY222" s="215" t="s">
        <v>128</v>
      </c>
      <c r="BK222" s="217">
        <f>SUM(BK223:BK254)</f>
        <v>0</v>
      </c>
    </row>
    <row r="223" s="1" customFormat="1" ht="25.5" customHeight="1">
      <c r="B223" s="45"/>
      <c r="C223" s="220" t="s">
        <v>369</v>
      </c>
      <c r="D223" s="220" t="s">
        <v>132</v>
      </c>
      <c r="E223" s="221" t="s">
        <v>382</v>
      </c>
      <c r="F223" s="222" t="s">
        <v>383</v>
      </c>
      <c r="G223" s="223" t="s">
        <v>384</v>
      </c>
      <c r="H223" s="224">
        <v>1396.4970000000001</v>
      </c>
      <c r="I223" s="225"/>
      <c r="J223" s="226">
        <f>ROUND(I223*H223,2)</f>
        <v>0</v>
      </c>
      <c r="K223" s="222" t="s">
        <v>136</v>
      </c>
      <c r="L223" s="71"/>
      <c r="M223" s="227" t="s">
        <v>21</v>
      </c>
      <c r="N223" s="228" t="s">
        <v>40</v>
      </c>
      <c r="O223" s="46"/>
      <c r="P223" s="229">
        <f>O223*H223</f>
        <v>0</v>
      </c>
      <c r="Q223" s="229">
        <v>0</v>
      </c>
      <c r="R223" s="229">
        <f>Q223*H223</f>
        <v>0</v>
      </c>
      <c r="S223" s="229">
        <v>0</v>
      </c>
      <c r="T223" s="230">
        <f>S223*H223</f>
        <v>0</v>
      </c>
      <c r="AR223" s="23" t="s">
        <v>131</v>
      </c>
      <c r="AT223" s="23" t="s">
        <v>132</v>
      </c>
      <c r="AU223" s="23" t="s">
        <v>79</v>
      </c>
      <c r="AY223" s="23" t="s">
        <v>128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23" t="s">
        <v>77</v>
      </c>
      <c r="BK223" s="231">
        <f>ROUND(I223*H223,2)</f>
        <v>0</v>
      </c>
      <c r="BL223" s="23" t="s">
        <v>131</v>
      </c>
      <c r="BM223" s="23" t="s">
        <v>492</v>
      </c>
    </row>
    <row r="224" s="11" customFormat="1">
      <c r="B224" s="238"/>
      <c r="C224" s="239"/>
      <c r="D224" s="232" t="s">
        <v>191</v>
      </c>
      <c r="E224" s="240" t="s">
        <v>21</v>
      </c>
      <c r="F224" s="241" t="s">
        <v>493</v>
      </c>
      <c r="G224" s="239"/>
      <c r="H224" s="242">
        <v>1064.712</v>
      </c>
      <c r="I224" s="243"/>
      <c r="J224" s="239"/>
      <c r="K224" s="239"/>
      <c r="L224" s="244"/>
      <c r="M224" s="245"/>
      <c r="N224" s="246"/>
      <c r="O224" s="246"/>
      <c r="P224" s="246"/>
      <c r="Q224" s="246"/>
      <c r="R224" s="246"/>
      <c r="S224" s="246"/>
      <c r="T224" s="247"/>
      <c r="AT224" s="248" t="s">
        <v>191</v>
      </c>
      <c r="AU224" s="248" t="s">
        <v>79</v>
      </c>
      <c r="AV224" s="11" t="s">
        <v>79</v>
      </c>
      <c r="AW224" s="11" t="s">
        <v>33</v>
      </c>
      <c r="AX224" s="11" t="s">
        <v>69</v>
      </c>
      <c r="AY224" s="248" t="s">
        <v>128</v>
      </c>
    </row>
    <row r="225" s="11" customFormat="1">
      <c r="B225" s="238"/>
      <c r="C225" s="239"/>
      <c r="D225" s="232" t="s">
        <v>191</v>
      </c>
      <c r="E225" s="240" t="s">
        <v>21</v>
      </c>
      <c r="F225" s="241" t="s">
        <v>494</v>
      </c>
      <c r="G225" s="239"/>
      <c r="H225" s="242">
        <v>44.289000000000001</v>
      </c>
      <c r="I225" s="243"/>
      <c r="J225" s="239"/>
      <c r="K225" s="239"/>
      <c r="L225" s="244"/>
      <c r="M225" s="245"/>
      <c r="N225" s="246"/>
      <c r="O225" s="246"/>
      <c r="P225" s="246"/>
      <c r="Q225" s="246"/>
      <c r="R225" s="246"/>
      <c r="S225" s="246"/>
      <c r="T225" s="247"/>
      <c r="AT225" s="248" t="s">
        <v>191</v>
      </c>
      <c r="AU225" s="248" t="s">
        <v>79</v>
      </c>
      <c r="AV225" s="11" t="s">
        <v>79</v>
      </c>
      <c r="AW225" s="11" t="s">
        <v>33</v>
      </c>
      <c r="AX225" s="11" t="s">
        <v>69</v>
      </c>
      <c r="AY225" s="248" t="s">
        <v>128</v>
      </c>
    </row>
    <row r="226" s="13" customFormat="1">
      <c r="B226" s="270"/>
      <c r="C226" s="271"/>
      <c r="D226" s="232" t="s">
        <v>191</v>
      </c>
      <c r="E226" s="272" t="s">
        <v>21</v>
      </c>
      <c r="F226" s="273" t="s">
        <v>388</v>
      </c>
      <c r="G226" s="271"/>
      <c r="H226" s="274">
        <v>1109.001</v>
      </c>
      <c r="I226" s="275"/>
      <c r="J226" s="271"/>
      <c r="K226" s="271"/>
      <c r="L226" s="276"/>
      <c r="M226" s="277"/>
      <c r="N226" s="278"/>
      <c r="O226" s="278"/>
      <c r="P226" s="278"/>
      <c r="Q226" s="278"/>
      <c r="R226" s="278"/>
      <c r="S226" s="278"/>
      <c r="T226" s="279"/>
      <c r="AT226" s="280" t="s">
        <v>191</v>
      </c>
      <c r="AU226" s="280" t="s">
        <v>79</v>
      </c>
      <c r="AV226" s="13" t="s">
        <v>145</v>
      </c>
      <c r="AW226" s="13" t="s">
        <v>33</v>
      </c>
      <c r="AX226" s="13" t="s">
        <v>69</v>
      </c>
      <c r="AY226" s="280" t="s">
        <v>128</v>
      </c>
    </row>
    <row r="227" s="11" customFormat="1">
      <c r="B227" s="238"/>
      <c r="C227" s="239"/>
      <c r="D227" s="232" t="s">
        <v>191</v>
      </c>
      <c r="E227" s="240" t="s">
        <v>21</v>
      </c>
      <c r="F227" s="241" t="s">
        <v>495</v>
      </c>
      <c r="G227" s="239"/>
      <c r="H227" s="242">
        <v>95.831999999999994</v>
      </c>
      <c r="I227" s="243"/>
      <c r="J227" s="239"/>
      <c r="K227" s="239"/>
      <c r="L227" s="244"/>
      <c r="M227" s="245"/>
      <c r="N227" s="246"/>
      <c r="O227" s="246"/>
      <c r="P227" s="246"/>
      <c r="Q227" s="246"/>
      <c r="R227" s="246"/>
      <c r="S227" s="246"/>
      <c r="T227" s="247"/>
      <c r="AT227" s="248" t="s">
        <v>191</v>
      </c>
      <c r="AU227" s="248" t="s">
        <v>79</v>
      </c>
      <c r="AV227" s="11" t="s">
        <v>79</v>
      </c>
      <c r="AW227" s="11" t="s">
        <v>33</v>
      </c>
      <c r="AX227" s="11" t="s">
        <v>69</v>
      </c>
      <c r="AY227" s="248" t="s">
        <v>128</v>
      </c>
    </row>
    <row r="228" s="11" customFormat="1">
      <c r="B228" s="238"/>
      <c r="C228" s="239"/>
      <c r="D228" s="232" t="s">
        <v>191</v>
      </c>
      <c r="E228" s="240" t="s">
        <v>21</v>
      </c>
      <c r="F228" s="241" t="s">
        <v>496</v>
      </c>
      <c r="G228" s="239"/>
      <c r="H228" s="242">
        <v>191.66399999999999</v>
      </c>
      <c r="I228" s="243"/>
      <c r="J228" s="239"/>
      <c r="K228" s="239"/>
      <c r="L228" s="244"/>
      <c r="M228" s="245"/>
      <c r="N228" s="246"/>
      <c r="O228" s="246"/>
      <c r="P228" s="246"/>
      <c r="Q228" s="246"/>
      <c r="R228" s="246"/>
      <c r="S228" s="246"/>
      <c r="T228" s="247"/>
      <c r="AT228" s="248" t="s">
        <v>191</v>
      </c>
      <c r="AU228" s="248" t="s">
        <v>79</v>
      </c>
      <c r="AV228" s="11" t="s">
        <v>79</v>
      </c>
      <c r="AW228" s="11" t="s">
        <v>33</v>
      </c>
      <c r="AX228" s="11" t="s">
        <v>69</v>
      </c>
      <c r="AY228" s="248" t="s">
        <v>128</v>
      </c>
    </row>
    <row r="229" s="13" customFormat="1">
      <c r="B229" s="270"/>
      <c r="C229" s="271"/>
      <c r="D229" s="232" t="s">
        <v>191</v>
      </c>
      <c r="E229" s="272" t="s">
        <v>21</v>
      </c>
      <c r="F229" s="273" t="s">
        <v>388</v>
      </c>
      <c r="G229" s="271"/>
      <c r="H229" s="274">
        <v>287.49599999999998</v>
      </c>
      <c r="I229" s="275"/>
      <c r="J229" s="271"/>
      <c r="K229" s="271"/>
      <c r="L229" s="276"/>
      <c r="M229" s="277"/>
      <c r="N229" s="278"/>
      <c r="O229" s="278"/>
      <c r="P229" s="278"/>
      <c r="Q229" s="278"/>
      <c r="R229" s="278"/>
      <c r="S229" s="278"/>
      <c r="T229" s="279"/>
      <c r="AT229" s="280" t="s">
        <v>191</v>
      </c>
      <c r="AU229" s="280" t="s">
        <v>79</v>
      </c>
      <c r="AV229" s="13" t="s">
        <v>145</v>
      </c>
      <c r="AW229" s="13" t="s">
        <v>33</v>
      </c>
      <c r="AX229" s="13" t="s">
        <v>69</v>
      </c>
      <c r="AY229" s="280" t="s">
        <v>128</v>
      </c>
    </row>
    <row r="230" s="12" customFormat="1">
      <c r="B230" s="249"/>
      <c r="C230" s="250"/>
      <c r="D230" s="232" t="s">
        <v>191</v>
      </c>
      <c r="E230" s="251" t="s">
        <v>21</v>
      </c>
      <c r="F230" s="252" t="s">
        <v>194</v>
      </c>
      <c r="G230" s="250"/>
      <c r="H230" s="253">
        <v>1396.4970000000001</v>
      </c>
      <c r="I230" s="254"/>
      <c r="J230" s="250"/>
      <c r="K230" s="250"/>
      <c r="L230" s="255"/>
      <c r="M230" s="256"/>
      <c r="N230" s="257"/>
      <c r="O230" s="257"/>
      <c r="P230" s="257"/>
      <c r="Q230" s="257"/>
      <c r="R230" s="257"/>
      <c r="S230" s="257"/>
      <c r="T230" s="258"/>
      <c r="AT230" s="259" t="s">
        <v>191</v>
      </c>
      <c r="AU230" s="259" t="s">
        <v>79</v>
      </c>
      <c r="AV230" s="12" t="s">
        <v>131</v>
      </c>
      <c r="AW230" s="12" t="s">
        <v>33</v>
      </c>
      <c r="AX230" s="12" t="s">
        <v>77</v>
      </c>
      <c r="AY230" s="259" t="s">
        <v>128</v>
      </c>
    </row>
    <row r="231" s="1" customFormat="1" ht="25.5" customHeight="1">
      <c r="B231" s="45"/>
      <c r="C231" s="220" t="s">
        <v>374</v>
      </c>
      <c r="D231" s="220" t="s">
        <v>132</v>
      </c>
      <c r="E231" s="221" t="s">
        <v>392</v>
      </c>
      <c r="F231" s="222" t="s">
        <v>393</v>
      </c>
      <c r="G231" s="223" t="s">
        <v>384</v>
      </c>
      <c r="H231" s="224">
        <v>26533.442999999999</v>
      </c>
      <c r="I231" s="225"/>
      <c r="J231" s="226">
        <f>ROUND(I231*H231,2)</f>
        <v>0</v>
      </c>
      <c r="K231" s="222" t="s">
        <v>136</v>
      </c>
      <c r="L231" s="71"/>
      <c r="M231" s="227" t="s">
        <v>21</v>
      </c>
      <c r="N231" s="228" t="s">
        <v>40</v>
      </c>
      <c r="O231" s="46"/>
      <c r="P231" s="229">
        <f>O231*H231</f>
        <v>0</v>
      </c>
      <c r="Q231" s="229">
        <v>0</v>
      </c>
      <c r="R231" s="229">
        <f>Q231*H231</f>
        <v>0</v>
      </c>
      <c r="S231" s="229">
        <v>0</v>
      </c>
      <c r="T231" s="230">
        <f>S231*H231</f>
        <v>0</v>
      </c>
      <c r="AR231" s="23" t="s">
        <v>131</v>
      </c>
      <c r="AT231" s="23" t="s">
        <v>132</v>
      </c>
      <c r="AU231" s="23" t="s">
        <v>79</v>
      </c>
      <c r="AY231" s="23" t="s">
        <v>128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23" t="s">
        <v>77</v>
      </c>
      <c r="BK231" s="231">
        <f>ROUND(I231*H231,2)</f>
        <v>0</v>
      </c>
      <c r="BL231" s="23" t="s">
        <v>131</v>
      </c>
      <c r="BM231" s="23" t="s">
        <v>497</v>
      </c>
    </row>
    <row r="232" s="11" customFormat="1">
      <c r="B232" s="238"/>
      <c r="C232" s="239"/>
      <c r="D232" s="232" t="s">
        <v>191</v>
      </c>
      <c r="E232" s="240" t="s">
        <v>21</v>
      </c>
      <c r="F232" s="241" t="s">
        <v>498</v>
      </c>
      <c r="G232" s="239"/>
      <c r="H232" s="242">
        <v>26533.442999999999</v>
      </c>
      <c r="I232" s="243"/>
      <c r="J232" s="239"/>
      <c r="K232" s="239"/>
      <c r="L232" s="244"/>
      <c r="M232" s="245"/>
      <c r="N232" s="246"/>
      <c r="O232" s="246"/>
      <c r="P232" s="246"/>
      <c r="Q232" s="246"/>
      <c r="R232" s="246"/>
      <c r="S232" s="246"/>
      <c r="T232" s="247"/>
      <c r="AT232" s="248" t="s">
        <v>191</v>
      </c>
      <c r="AU232" s="248" t="s">
        <v>79</v>
      </c>
      <c r="AV232" s="11" t="s">
        <v>79</v>
      </c>
      <c r="AW232" s="11" t="s">
        <v>33</v>
      </c>
      <c r="AX232" s="11" t="s">
        <v>77</v>
      </c>
      <c r="AY232" s="248" t="s">
        <v>128</v>
      </c>
    </row>
    <row r="233" s="1" customFormat="1" ht="25.5" customHeight="1">
      <c r="B233" s="45"/>
      <c r="C233" s="220" t="s">
        <v>381</v>
      </c>
      <c r="D233" s="220" t="s">
        <v>132</v>
      </c>
      <c r="E233" s="221" t="s">
        <v>397</v>
      </c>
      <c r="F233" s="222" t="s">
        <v>398</v>
      </c>
      <c r="G233" s="223" t="s">
        <v>384</v>
      </c>
      <c r="H233" s="224">
        <v>136.34999999999999</v>
      </c>
      <c r="I233" s="225"/>
      <c r="J233" s="226">
        <f>ROUND(I233*H233,2)</f>
        <v>0</v>
      </c>
      <c r="K233" s="222" t="s">
        <v>136</v>
      </c>
      <c r="L233" s="71"/>
      <c r="M233" s="227" t="s">
        <v>21</v>
      </c>
      <c r="N233" s="228" t="s">
        <v>40</v>
      </c>
      <c r="O233" s="46"/>
      <c r="P233" s="229">
        <f>O233*H233</f>
        <v>0</v>
      </c>
      <c r="Q233" s="229">
        <v>0</v>
      </c>
      <c r="R233" s="229">
        <f>Q233*H233</f>
        <v>0</v>
      </c>
      <c r="S233" s="229">
        <v>0</v>
      </c>
      <c r="T233" s="230">
        <f>S233*H233</f>
        <v>0</v>
      </c>
      <c r="AR233" s="23" t="s">
        <v>131</v>
      </c>
      <c r="AT233" s="23" t="s">
        <v>132</v>
      </c>
      <c r="AU233" s="23" t="s">
        <v>79</v>
      </c>
      <c r="AY233" s="23" t="s">
        <v>128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23" t="s">
        <v>77</v>
      </c>
      <c r="BK233" s="231">
        <f>ROUND(I233*H233,2)</f>
        <v>0</v>
      </c>
      <c r="BL233" s="23" t="s">
        <v>131</v>
      </c>
      <c r="BM233" s="23" t="s">
        <v>499</v>
      </c>
    </row>
    <row r="234" s="11" customFormat="1">
      <c r="B234" s="238"/>
      <c r="C234" s="239"/>
      <c r="D234" s="232" t="s">
        <v>191</v>
      </c>
      <c r="E234" s="240" t="s">
        <v>21</v>
      </c>
      <c r="F234" s="241" t="s">
        <v>500</v>
      </c>
      <c r="G234" s="239"/>
      <c r="H234" s="242">
        <v>136.34999999999999</v>
      </c>
      <c r="I234" s="243"/>
      <c r="J234" s="239"/>
      <c r="K234" s="239"/>
      <c r="L234" s="244"/>
      <c r="M234" s="245"/>
      <c r="N234" s="246"/>
      <c r="O234" s="246"/>
      <c r="P234" s="246"/>
      <c r="Q234" s="246"/>
      <c r="R234" s="246"/>
      <c r="S234" s="246"/>
      <c r="T234" s="247"/>
      <c r="AT234" s="248" t="s">
        <v>191</v>
      </c>
      <c r="AU234" s="248" t="s">
        <v>79</v>
      </c>
      <c r="AV234" s="11" t="s">
        <v>79</v>
      </c>
      <c r="AW234" s="11" t="s">
        <v>33</v>
      </c>
      <c r="AX234" s="11" t="s">
        <v>77</v>
      </c>
      <c r="AY234" s="248" t="s">
        <v>128</v>
      </c>
    </row>
    <row r="235" s="1" customFormat="1" ht="25.5" customHeight="1">
      <c r="B235" s="45"/>
      <c r="C235" s="220" t="s">
        <v>391</v>
      </c>
      <c r="D235" s="220" t="s">
        <v>132</v>
      </c>
      <c r="E235" s="221" t="s">
        <v>402</v>
      </c>
      <c r="F235" s="222" t="s">
        <v>393</v>
      </c>
      <c r="G235" s="223" t="s">
        <v>384</v>
      </c>
      <c r="H235" s="224">
        <v>2590.6500000000001</v>
      </c>
      <c r="I235" s="225"/>
      <c r="J235" s="226">
        <f>ROUND(I235*H235,2)</f>
        <v>0</v>
      </c>
      <c r="K235" s="222" t="s">
        <v>136</v>
      </c>
      <c r="L235" s="71"/>
      <c r="M235" s="227" t="s">
        <v>21</v>
      </c>
      <c r="N235" s="228" t="s">
        <v>40</v>
      </c>
      <c r="O235" s="46"/>
      <c r="P235" s="229">
        <f>O235*H235</f>
        <v>0</v>
      </c>
      <c r="Q235" s="229">
        <v>0</v>
      </c>
      <c r="R235" s="229">
        <f>Q235*H235</f>
        <v>0</v>
      </c>
      <c r="S235" s="229">
        <v>0</v>
      </c>
      <c r="T235" s="230">
        <f>S235*H235</f>
        <v>0</v>
      </c>
      <c r="AR235" s="23" t="s">
        <v>131</v>
      </c>
      <c r="AT235" s="23" t="s">
        <v>132</v>
      </c>
      <c r="AU235" s="23" t="s">
        <v>79</v>
      </c>
      <c r="AY235" s="23" t="s">
        <v>128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23" t="s">
        <v>77</v>
      </c>
      <c r="BK235" s="231">
        <f>ROUND(I235*H235,2)</f>
        <v>0</v>
      </c>
      <c r="BL235" s="23" t="s">
        <v>131</v>
      </c>
      <c r="BM235" s="23" t="s">
        <v>501</v>
      </c>
    </row>
    <row r="236" s="11" customFormat="1">
      <c r="B236" s="238"/>
      <c r="C236" s="239"/>
      <c r="D236" s="232" t="s">
        <v>191</v>
      </c>
      <c r="E236" s="240" t="s">
        <v>21</v>
      </c>
      <c r="F236" s="241" t="s">
        <v>502</v>
      </c>
      <c r="G236" s="239"/>
      <c r="H236" s="242">
        <v>2590.6500000000001</v>
      </c>
      <c r="I236" s="243"/>
      <c r="J236" s="239"/>
      <c r="K236" s="239"/>
      <c r="L236" s="244"/>
      <c r="M236" s="245"/>
      <c r="N236" s="246"/>
      <c r="O236" s="246"/>
      <c r="P236" s="246"/>
      <c r="Q236" s="246"/>
      <c r="R236" s="246"/>
      <c r="S236" s="246"/>
      <c r="T236" s="247"/>
      <c r="AT236" s="248" t="s">
        <v>191</v>
      </c>
      <c r="AU236" s="248" t="s">
        <v>79</v>
      </c>
      <c r="AV236" s="11" t="s">
        <v>79</v>
      </c>
      <c r="AW236" s="11" t="s">
        <v>33</v>
      </c>
      <c r="AX236" s="11" t="s">
        <v>77</v>
      </c>
      <c r="AY236" s="248" t="s">
        <v>128</v>
      </c>
    </row>
    <row r="237" s="1" customFormat="1" ht="25.5" customHeight="1">
      <c r="B237" s="45"/>
      <c r="C237" s="220" t="s">
        <v>396</v>
      </c>
      <c r="D237" s="220" t="s">
        <v>132</v>
      </c>
      <c r="E237" s="221" t="s">
        <v>410</v>
      </c>
      <c r="F237" s="222" t="s">
        <v>411</v>
      </c>
      <c r="G237" s="223" t="s">
        <v>384</v>
      </c>
      <c r="H237" s="224">
        <v>136.34999999999999</v>
      </c>
      <c r="I237" s="225"/>
      <c r="J237" s="226">
        <f>ROUND(I237*H237,2)</f>
        <v>0</v>
      </c>
      <c r="K237" s="222" t="s">
        <v>136</v>
      </c>
      <c r="L237" s="71"/>
      <c r="M237" s="227" t="s">
        <v>21</v>
      </c>
      <c r="N237" s="228" t="s">
        <v>40</v>
      </c>
      <c r="O237" s="46"/>
      <c r="P237" s="229">
        <f>O237*H237</f>
        <v>0</v>
      </c>
      <c r="Q237" s="229">
        <v>0</v>
      </c>
      <c r="R237" s="229">
        <f>Q237*H237</f>
        <v>0</v>
      </c>
      <c r="S237" s="229">
        <v>0</v>
      </c>
      <c r="T237" s="230">
        <f>S237*H237</f>
        <v>0</v>
      </c>
      <c r="AR237" s="23" t="s">
        <v>131</v>
      </c>
      <c r="AT237" s="23" t="s">
        <v>132</v>
      </c>
      <c r="AU237" s="23" t="s">
        <v>79</v>
      </c>
      <c r="AY237" s="23" t="s">
        <v>128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23" t="s">
        <v>77</v>
      </c>
      <c r="BK237" s="231">
        <f>ROUND(I237*H237,2)</f>
        <v>0</v>
      </c>
      <c r="BL237" s="23" t="s">
        <v>131</v>
      </c>
      <c r="BM237" s="23" t="s">
        <v>503</v>
      </c>
    </row>
    <row r="238" s="11" customFormat="1">
      <c r="B238" s="238"/>
      <c r="C238" s="239"/>
      <c r="D238" s="232" t="s">
        <v>191</v>
      </c>
      <c r="E238" s="240" t="s">
        <v>21</v>
      </c>
      <c r="F238" s="241" t="s">
        <v>500</v>
      </c>
      <c r="G238" s="239"/>
      <c r="H238" s="242">
        <v>136.34999999999999</v>
      </c>
      <c r="I238" s="243"/>
      <c r="J238" s="239"/>
      <c r="K238" s="239"/>
      <c r="L238" s="244"/>
      <c r="M238" s="245"/>
      <c r="N238" s="246"/>
      <c r="O238" s="246"/>
      <c r="P238" s="246"/>
      <c r="Q238" s="246"/>
      <c r="R238" s="246"/>
      <c r="S238" s="246"/>
      <c r="T238" s="247"/>
      <c r="AT238" s="248" t="s">
        <v>191</v>
      </c>
      <c r="AU238" s="248" t="s">
        <v>79</v>
      </c>
      <c r="AV238" s="11" t="s">
        <v>79</v>
      </c>
      <c r="AW238" s="11" t="s">
        <v>33</v>
      </c>
      <c r="AX238" s="11" t="s">
        <v>77</v>
      </c>
      <c r="AY238" s="248" t="s">
        <v>128</v>
      </c>
    </row>
    <row r="239" s="1" customFormat="1" ht="25.5" customHeight="1">
      <c r="B239" s="45"/>
      <c r="C239" s="220" t="s">
        <v>401</v>
      </c>
      <c r="D239" s="220" t="s">
        <v>132</v>
      </c>
      <c r="E239" s="221" t="s">
        <v>406</v>
      </c>
      <c r="F239" s="222" t="s">
        <v>407</v>
      </c>
      <c r="G239" s="223" t="s">
        <v>384</v>
      </c>
      <c r="H239" s="224">
        <v>1396.4970000000001</v>
      </c>
      <c r="I239" s="225"/>
      <c r="J239" s="226">
        <f>ROUND(I239*H239,2)</f>
        <v>0</v>
      </c>
      <c r="K239" s="222" t="s">
        <v>136</v>
      </c>
      <c r="L239" s="71"/>
      <c r="M239" s="227" t="s">
        <v>21</v>
      </c>
      <c r="N239" s="228" t="s">
        <v>40</v>
      </c>
      <c r="O239" s="46"/>
      <c r="P239" s="229">
        <f>O239*H239</f>
        <v>0</v>
      </c>
      <c r="Q239" s="229">
        <v>0</v>
      </c>
      <c r="R239" s="229">
        <f>Q239*H239</f>
        <v>0</v>
      </c>
      <c r="S239" s="229">
        <v>0</v>
      </c>
      <c r="T239" s="230">
        <f>S239*H239</f>
        <v>0</v>
      </c>
      <c r="AR239" s="23" t="s">
        <v>131</v>
      </c>
      <c r="AT239" s="23" t="s">
        <v>132</v>
      </c>
      <c r="AU239" s="23" t="s">
        <v>79</v>
      </c>
      <c r="AY239" s="23" t="s">
        <v>128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23" t="s">
        <v>77</v>
      </c>
      <c r="BK239" s="231">
        <f>ROUND(I239*H239,2)</f>
        <v>0</v>
      </c>
      <c r="BL239" s="23" t="s">
        <v>131</v>
      </c>
      <c r="BM239" s="23" t="s">
        <v>504</v>
      </c>
    </row>
    <row r="240" s="11" customFormat="1">
      <c r="B240" s="238"/>
      <c r="C240" s="239"/>
      <c r="D240" s="232" t="s">
        <v>191</v>
      </c>
      <c r="E240" s="240" t="s">
        <v>21</v>
      </c>
      <c r="F240" s="241" t="s">
        <v>493</v>
      </c>
      <c r="G240" s="239"/>
      <c r="H240" s="242">
        <v>1064.712</v>
      </c>
      <c r="I240" s="243"/>
      <c r="J240" s="239"/>
      <c r="K240" s="239"/>
      <c r="L240" s="244"/>
      <c r="M240" s="245"/>
      <c r="N240" s="246"/>
      <c r="O240" s="246"/>
      <c r="P240" s="246"/>
      <c r="Q240" s="246"/>
      <c r="R240" s="246"/>
      <c r="S240" s="246"/>
      <c r="T240" s="247"/>
      <c r="AT240" s="248" t="s">
        <v>191</v>
      </c>
      <c r="AU240" s="248" t="s">
        <v>79</v>
      </c>
      <c r="AV240" s="11" t="s">
        <v>79</v>
      </c>
      <c r="AW240" s="11" t="s">
        <v>33</v>
      </c>
      <c r="AX240" s="11" t="s">
        <v>69</v>
      </c>
      <c r="AY240" s="248" t="s">
        <v>128</v>
      </c>
    </row>
    <row r="241" s="11" customFormat="1">
      <c r="B241" s="238"/>
      <c r="C241" s="239"/>
      <c r="D241" s="232" t="s">
        <v>191</v>
      </c>
      <c r="E241" s="240" t="s">
        <v>21</v>
      </c>
      <c r="F241" s="241" t="s">
        <v>494</v>
      </c>
      <c r="G241" s="239"/>
      <c r="H241" s="242">
        <v>44.289000000000001</v>
      </c>
      <c r="I241" s="243"/>
      <c r="J241" s="239"/>
      <c r="K241" s="239"/>
      <c r="L241" s="244"/>
      <c r="M241" s="245"/>
      <c r="N241" s="246"/>
      <c r="O241" s="246"/>
      <c r="P241" s="246"/>
      <c r="Q241" s="246"/>
      <c r="R241" s="246"/>
      <c r="S241" s="246"/>
      <c r="T241" s="247"/>
      <c r="AT241" s="248" t="s">
        <v>191</v>
      </c>
      <c r="AU241" s="248" t="s">
        <v>79</v>
      </c>
      <c r="AV241" s="11" t="s">
        <v>79</v>
      </c>
      <c r="AW241" s="11" t="s">
        <v>33</v>
      </c>
      <c r="AX241" s="11" t="s">
        <v>69</v>
      </c>
      <c r="AY241" s="248" t="s">
        <v>128</v>
      </c>
    </row>
    <row r="242" s="13" customFormat="1">
      <c r="B242" s="270"/>
      <c r="C242" s="271"/>
      <c r="D242" s="232" t="s">
        <v>191</v>
      </c>
      <c r="E242" s="272" t="s">
        <v>21</v>
      </c>
      <c r="F242" s="273" t="s">
        <v>388</v>
      </c>
      <c r="G242" s="271"/>
      <c r="H242" s="274">
        <v>1109.001</v>
      </c>
      <c r="I242" s="275"/>
      <c r="J242" s="271"/>
      <c r="K242" s="271"/>
      <c r="L242" s="276"/>
      <c r="M242" s="277"/>
      <c r="N242" s="278"/>
      <c r="O242" s="278"/>
      <c r="P242" s="278"/>
      <c r="Q242" s="278"/>
      <c r="R242" s="278"/>
      <c r="S242" s="278"/>
      <c r="T242" s="279"/>
      <c r="AT242" s="280" t="s">
        <v>191</v>
      </c>
      <c r="AU242" s="280" t="s">
        <v>79</v>
      </c>
      <c r="AV242" s="13" t="s">
        <v>145</v>
      </c>
      <c r="AW242" s="13" t="s">
        <v>33</v>
      </c>
      <c r="AX242" s="13" t="s">
        <v>69</v>
      </c>
      <c r="AY242" s="280" t="s">
        <v>128</v>
      </c>
    </row>
    <row r="243" s="11" customFormat="1">
      <c r="B243" s="238"/>
      <c r="C243" s="239"/>
      <c r="D243" s="232" t="s">
        <v>191</v>
      </c>
      <c r="E243" s="240" t="s">
        <v>21</v>
      </c>
      <c r="F243" s="241" t="s">
        <v>495</v>
      </c>
      <c r="G243" s="239"/>
      <c r="H243" s="242">
        <v>95.831999999999994</v>
      </c>
      <c r="I243" s="243"/>
      <c r="J243" s="239"/>
      <c r="K243" s="239"/>
      <c r="L243" s="244"/>
      <c r="M243" s="245"/>
      <c r="N243" s="246"/>
      <c r="O243" s="246"/>
      <c r="P243" s="246"/>
      <c r="Q243" s="246"/>
      <c r="R243" s="246"/>
      <c r="S243" s="246"/>
      <c r="T243" s="247"/>
      <c r="AT243" s="248" t="s">
        <v>191</v>
      </c>
      <c r="AU243" s="248" t="s">
        <v>79</v>
      </c>
      <c r="AV243" s="11" t="s">
        <v>79</v>
      </c>
      <c r="AW243" s="11" t="s">
        <v>33</v>
      </c>
      <c r="AX243" s="11" t="s">
        <v>69</v>
      </c>
      <c r="AY243" s="248" t="s">
        <v>128</v>
      </c>
    </row>
    <row r="244" s="11" customFormat="1">
      <c r="B244" s="238"/>
      <c r="C244" s="239"/>
      <c r="D244" s="232" t="s">
        <v>191</v>
      </c>
      <c r="E244" s="240" t="s">
        <v>21</v>
      </c>
      <c r="F244" s="241" t="s">
        <v>496</v>
      </c>
      <c r="G244" s="239"/>
      <c r="H244" s="242">
        <v>191.66399999999999</v>
      </c>
      <c r="I244" s="243"/>
      <c r="J244" s="239"/>
      <c r="K244" s="239"/>
      <c r="L244" s="244"/>
      <c r="M244" s="245"/>
      <c r="N244" s="246"/>
      <c r="O244" s="246"/>
      <c r="P244" s="246"/>
      <c r="Q244" s="246"/>
      <c r="R244" s="246"/>
      <c r="S244" s="246"/>
      <c r="T244" s="247"/>
      <c r="AT244" s="248" t="s">
        <v>191</v>
      </c>
      <c r="AU244" s="248" t="s">
        <v>79</v>
      </c>
      <c r="AV244" s="11" t="s">
        <v>79</v>
      </c>
      <c r="AW244" s="11" t="s">
        <v>33</v>
      </c>
      <c r="AX244" s="11" t="s">
        <v>69</v>
      </c>
      <c r="AY244" s="248" t="s">
        <v>128</v>
      </c>
    </row>
    <row r="245" s="13" customFormat="1">
      <c r="B245" s="270"/>
      <c r="C245" s="271"/>
      <c r="D245" s="232" t="s">
        <v>191</v>
      </c>
      <c r="E245" s="272" t="s">
        <v>21</v>
      </c>
      <c r="F245" s="273" t="s">
        <v>388</v>
      </c>
      <c r="G245" s="271"/>
      <c r="H245" s="274">
        <v>287.49599999999998</v>
      </c>
      <c r="I245" s="275"/>
      <c r="J245" s="271"/>
      <c r="K245" s="271"/>
      <c r="L245" s="276"/>
      <c r="M245" s="277"/>
      <c r="N245" s="278"/>
      <c r="O245" s="278"/>
      <c r="P245" s="278"/>
      <c r="Q245" s="278"/>
      <c r="R245" s="278"/>
      <c r="S245" s="278"/>
      <c r="T245" s="279"/>
      <c r="AT245" s="280" t="s">
        <v>191</v>
      </c>
      <c r="AU245" s="280" t="s">
        <v>79</v>
      </c>
      <c r="AV245" s="13" t="s">
        <v>145</v>
      </c>
      <c r="AW245" s="13" t="s">
        <v>33</v>
      </c>
      <c r="AX245" s="13" t="s">
        <v>69</v>
      </c>
      <c r="AY245" s="280" t="s">
        <v>128</v>
      </c>
    </row>
    <row r="246" s="12" customFormat="1">
      <c r="B246" s="249"/>
      <c r="C246" s="250"/>
      <c r="D246" s="232" t="s">
        <v>191</v>
      </c>
      <c r="E246" s="251" t="s">
        <v>21</v>
      </c>
      <c r="F246" s="252" t="s">
        <v>194</v>
      </c>
      <c r="G246" s="250"/>
      <c r="H246" s="253">
        <v>1396.4970000000001</v>
      </c>
      <c r="I246" s="254"/>
      <c r="J246" s="250"/>
      <c r="K246" s="250"/>
      <c r="L246" s="255"/>
      <c r="M246" s="256"/>
      <c r="N246" s="257"/>
      <c r="O246" s="257"/>
      <c r="P246" s="257"/>
      <c r="Q246" s="257"/>
      <c r="R246" s="257"/>
      <c r="S246" s="257"/>
      <c r="T246" s="258"/>
      <c r="AT246" s="259" t="s">
        <v>191</v>
      </c>
      <c r="AU246" s="259" t="s">
        <v>79</v>
      </c>
      <c r="AV246" s="12" t="s">
        <v>131</v>
      </c>
      <c r="AW246" s="12" t="s">
        <v>33</v>
      </c>
      <c r="AX246" s="12" t="s">
        <v>77</v>
      </c>
      <c r="AY246" s="259" t="s">
        <v>128</v>
      </c>
    </row>
    <row r="247" s="1" customFormat="1" ht="16.5" customHeight="1">
      <c r="B247" s="45"/>
      <c r="C247" s="220" t="s">
        <v>405</v>
      </c>
      <c r="D247" s="220" t="s">
        <v>132</v>
      </c>
      <c r="E247" s="221" t="s">
        <v>414</v>
      </c>
      <c r="F247" s="222" t="s">
        <v>415</v>
      </c>
      <c r="G247" s="223" t="s">
        <v>384</v>
      </c>
      <c r="H247" s="224">
        <v>1396.4970000000001</v>
      </c>
      <c r="I247" s="225"/>
      <c r="J247" s="226">
        <f>ROUND(I247*H247,2)</f>
        <v>0</v>
      </c>
      <c r="K247" s="222" t="s">
        <v>21</v>
      </c>
      <c r="L247" s="71"/>
      <c r="M247" s="227" t="s">
        <v>21</v>
      </c>
      <c r="N247" s="228" t="s">
        <v>40</v>
      </c>
      <c r="O247" s="46"/>
      <c r="P247" s="229">
        <f>O247*H247</f>
        <v>0</v>
      </c>
      <c r="Q247" s="229">
        <v>0</v>
      </c>
      <c r="R247" s="229">
        <f>Q247*H247</f>
        <v>0</v>
      </c>
      <c r="S247" s="229">
        <v>0</v>
      </c>
      <c r="T247" s="230">
        <f>S247*H247</f>
        <v>0</v>
      </c>
      <c r="AR247" s="23" t="s">
        <v>131</v>
      </c>
      <c r="AT247" s="23" t="s">
        <v>132</v>
      </c>
      <c r="AU247" s="23" t="s">
        <v>79</v>
      </c>
      <c r="AY247" s="23" t="s">
        <v>128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23" t="s">
        <v>77</v>
      </c>
      <c r="BK247" s="231">
        <f>ROUND(I247*H247,2)</f>
        <v>0</v>
      </c>
      <c r="BL247" s="23" t="s">
        <v>131</v>
      </c>
      <c r="BM247" s="23" t="s">
        <v>505</v>
      </c>
    </row>
    <row r="248" s="11" customFormat="1">
      <c r="B248" s="238"/>
      <c r="C248" s="239"/>
      <c r="D248" s="232" t="s">
        <v>191</v>
      </c>
      <c r="E248" s="240" t="s">
        <v>21</v>
      </c>
      <c r="F248" s="241" t="s">
        <v>493</v>
      </c>
      <c r="G248" s="239"/>
      <c r="H248" s="242">
        <v>1064.712</v>
      </c>
      <c r="I248" s="243"/>
      <c r="J248" s="239"/>
      <c r="K248" s="239"/>
      <c r="L248" s="244"/>
      <c r="M248" s="245"/>
      <c r="N248" s="246"/>
      <c r="O248" s="246"/>
      <c r="P248" s="246"/>
      <c r="Q248" s="246"/>
      <c r="R248" s="246"/>
      <c r="S248" s="246"/>
      <c r="T248" s="247"/>
      <c r="AT248" s="248" t="s">
        <v>191</v>
      </c>
      <c r="AU248" s="248" t="s">
        <v>79</v>
      </c>
      <c r="AV248" s="11" t="s">
        <v>79</v>
      </c>
      <c r="AW248" s="11" t="s">
        <v>33</v>
      </c>
      <c r="AX248" s="11" t="s">
        <v>69</v>
      </c>
      <c r="AY248" s="248" t="s">
        <v>128</v>
      </c>
    </row>
    <row r="249" s="11" customFormat="1">
      <c r="B249" s="238"/>
      <c r="C249" s="239"/>
      <c r="D249" s="232" t="s">
        <v>191</v>
      </c>
      <c r="E249" s="240" t="s">
        <v>21</v>
      </c>
      <c r="F249" s="241" t="s">
        <v>494</v>
      </c>
      <c r="G249" s="239"/>
      <c r="H249" s="242">
        <v>44.289000000000001</v>
      </c>
      <c r="I249" s="243"/>
      <c r="J249" s="239"/>
      <c r="K249" s="239"/>
      <c r="L249" s="244"/>
      <c r="M249" s="245"/>
      <c r="N249" s="246"/>
      <c r="O249" s="246"/>
      <c r="P249" s="246"/>
      <c r="Q249" s="246"/>
      <c r="R249" s="246"/>
      <c r="S249" s="246"/>
      <c r="T249" s="247"/>
      <c r="AT249" s="248" t="s">
        <v>191</v>
      </c>
      <c r="AU249" s="248" t="s">
        <v>79</v>
      </c>
      <c r="AV249" s="11" t="s">
        <v>79</v>
      </c>
      <c r="AW249" s="11" t="s">
        <v>33</v>
      </c>
      <c r="AX249" s="11" t="s">
        <v>69</v>
      </c>
      <c r="AY249" s="248" t="s">
        <v>128</v>
      </c>
    </row>
    <row r="250" s="13" customFormat="1">
      <c r="B250" s="270"/>
      <c r="C250" s="271"/>
      <c r="D250" s="232" t="s">
        <v>191</v>
      </c>
      <c r="E250" s="272" t="s">
        <v>21</v>
      </c>
      <c r="F250" s="273" t="s">
        <v>388</v>
      </c>
      <c r="G250" s="271"/>
      <c r="H250" s="274">
        <v>1109.001</v>
      </c>
      <c r="I250" s="275"/>
      <c r="J250" s="271"/>
      <c r="K250" s="271"/>
      <c r="L250" s="276"/>
      <c r="M250" s="277"/>
      <c r="N250" s="278"/>
      <c r="O250" s="278"/>
      <c r="P250" s="278"/>
      <c r="Q250" s="278"/>
      <c r="R250" s="278"/>
      <c r="S250" s="278"/>
      <c r="T250" s="279"/>
      <c r="AT250" s="280" t="s">
        <v>191</v>
      </c>
      <c r="AU250" s="280" t="s">
        <v>79</v>
      </c>
      <c r="AV250" s="13" t="s">
        <v>145</v>
      </c>
      <c r="AW250" s="13" t="s">
        <v>33</v>
      </c>
      <c r="AX250" s="13" t="s">
        <v>69</v>
      </c>
      <c r="AY250" s="280" t="s">
        <v>128</v>
      </c>
    </row>
    <row r="251" s="11" customFormat="1">
      <c r="B251" s="238"/>
      <c r="C251" s="239"/>
      <c r="D251" s="232" t="s">
        <v>191</v>
      </c>
      <c r="E251" s="240" t="s">
        <v>21</v>
      </c>
      <c r="F251" s="241" t="s">
        <v>495</v>
      </c>
      <c r="G251" s="239"/>
      <c r="H251" s="242">
        <v>95.831999999999994</v>
      </c>
      <c r="I251" s="243"/>
      <c r="J251" s="239"/>
      <c r="K251" s="239"/>
      <c r="L251" s="244"/>
      <c r="M251" s="245"/>
      <c r="N251" s="246"/>
      <c r="O251" s="246"/>
      <c r="P251" s="246"/>
      <c r="Q251" s="246"/>
      <c r="R251" s="246"/>
      <c r="S251" s="246"/>
      <c r="T251" s="247"/>
      <c r="AT251" s="248" t="s">
        <v>191</v>
      </c>
      <c r="AU251" s="248" t="s">
        <v>79</v>
      </c>
      <c r="AV251" s="11" t="s">
        <v>79</v>
      </c>
      <c r="AW251" s="11" t="s">
        <v>33</v>
      </c>
      <c r="AX251" s="11" t="s">
        <v>69</v>
      </c>
      <c r="AY251" s="248" t="s">
        <v>128</v>
      </c>
    </row>
    <row r="252" s="11" customFormat="1">
      <c r="B252" s="238"/>
      <c r="C252" s="239"/>
      <c r="D252" s="232" t="s">
        <v>191</v>
      </c>
      <c r="E252" s="240" t="s">
        <v>21</v>
      </c>
      <c r="F252" s="241" t="s">
        <v>496</v>
      </c>
      <c r="G252" s="239"/>
      <c r="H252" s="242">
        <v>191.66399999999999</v>
      </c>
      <c r="I252" s="243"/>
      <c r="J252" s="239"/>
      <c r="K252" s="239"/>
      <c r="L252" s="244"/>
      <c r="M252" s="245"/>
      <c r="N252" s="246"/>
      <c r="O252" s="246"/>
      <c r="P252" s="246"/>
      <c r="Q252" s="246"/>
      <c r="R252" s="246"/>
      <c r="S252" s="246"/>
      <c r="T252" s="247"/>
      <c r="AT252" s="248" t="s">
        <v>191</v>
      </c>
      <c r="AU252" s="248" t="s">
        <v>79</v>
      </c>
      <c r="AV252" s="11" t="s">
        <v>79</v>
      </c>
      <c r="AW252" s="11" t="s">
        <v>33</v>
      </c>
      <c r="AX252" s="11" t="s">
        <v>69</v>
      </c>
      <c r="AY252" s="248" t="s">
        <v>128</v>
      </c>
    </row>
    <row r="253" s="13" customFormat="1">
      <c r="B253" s="270"/>
      <c r="C253" s="271"/>
      <c r="D253" s="232" t="s">
        <v>191</v>
      </c>
      <c r="E253" s="272" t="s">
        <v>21</v>
      </c>
      <c r="F253" s="273" t="s">
        <v>388</v>
      </c>
      <c r="G253" s="271"/>
      <c r="H253" s="274">
        <v>287.49599999999998</v>
      </c>
      <c r="I253" s="275"/>
      <c r="J253" s="271"/>
      <c r="K253" s="271"/>
      <c r="L253" s="276"/>
      <c r="M253" s="277"/>
      <c r="N253" s="278"/>
      <c r="O253" s="278"/>
      <c r="P253" s="278"/>
      <c r="Q253" s="278"/>
      <c r="R253" s="278"/>
      <c r="S253" s="278"/>
      <c r="T253" s="279"/>
      <c r="AT253" s="280" t="s">
        <v>191</v>
      </c>
      <c r="AU253" s="280" t="s">
        <v>79</v>
      </c>
      <c r="AV253" s="13" t="s">
        <v>145</v>
      </c>
      <c r="AW253" s="13" t="s">
        <v>33</v>
      </c>
      <c r="AX253" s="13" t="s">
        <v>69</v>
      </c>
      <c r="AY253" s="280" t="s">
        <v>128</v>
      </c>
    </row>
    <row r="254" s="12" customFormat="1">
      <c r="B254" s="249"/>
      <c r="C254" s="250"/>
      <c r="D254" s="232" t="s">
        <v>191</v>
      </c>
      <c r="E254" s="251" t="s">
        <v>21</v>
      </c>
      <c r="F254" s="252" t="s">
        <v>194</v>
      </c>
      <c r="G254" s="250"/>
      <c r="H254" s="253">
        <v>1396.4970000000001</v>
      </c>
      <c r="I254" s="254"/>
      <c r="J254" s="250"/>
      <c r="K254" s="250"/>
      <c r="L254" s="255"/>
      <c r="M254" s="256"/>
      <c r="N254" s="257"/>
      <c r="O254" s="257"/>
      <c r="P254" s="257"/>
      <c r="Q254" s="257"/>
      <c r="R254" s="257"/>
      <c r="S254" s="257"/>
      <c r="T254" s="258"/>
      <c r="AT254" s="259" t="s">
        <v>191</v>
      </c>
      <c r="AU254" s="259" t="s">
        <v>79</v>
      </c>
      <c r="AV254" s="12" t="s">
        <v>131</v>
      </c>
      <c r="AW254" s="12" t="s">
        <v>33</v>
      </c>
      <c r="AX254" s="12" t="s">
        <v>77</v>
      </c>
      <c r="AY254" s="259" t="s">
        <v>128</v>
      </c>
    </row>
    <row r="255" s="10" customFormat="1" ht="29.88" customHeight="1">
      <c r="B255" s="204"/>
      <c r="C255" s="205"/>
      <c r="D255" s="206" t="s">
        <v>68</v>
      </c>
      <c r="E255" s="218" t="s">
        <v>417</v>
      </c>
      <c r="F255" s="218" t="s">
        <v>418</v>
      </c>
      <c r="G255" s="205"/>
      <c r="H255" s="205"/>
      <c r="I255" s="208"/>
      <c r="J255" s="219">
        <f>BK255</f>
        <v>0</v>
      </c>
      <c r="K255" s="205"/>
      <c r="L255" s="210"/>
      <c r="M255" s="211"/>
      <c r="N255" s="212"/>
      <c r="O255" s="212"/>
      <c r="P255" s="213">
        <f>P256</f>
        <v>0</v>
      </c>
      <c r="Q255" s="212"/>
      <c r="R255" s="213">
        <f>R256</f>
        <v>0</v>
      </c>
      <c r="S255" s="212"/>
      <c r="T255" s="214">
        <f>T256</f>
        <v>0</v>
      </c>
      <c r="AR255" s="215" t="s">
        <v>77</v>
      </c>
      <c r="AT255" s="216" t="s">
        <v>68</v>
      </c>
      <c r="AU255" s="216" t="s">
        <v>77</v>
      </c>
      <c r="AY255" s="215" t="s">
        <v>128</v>
      </c>
      <c r="BK255" s="217">
        <f>BK256</f>
        <v>0</v>
      </c>
    </row>
    <row r="256" s="1" customFormat="1" ht="25.5" customHeight="1">
      <c r="B256" s="45"/>
      <c r="C256" s="220" t="s">
        <v>409</v>
      </c>
      <c r="D256" s="220" t="s">
        <v>132</v>
      </c>
      <c r="E256" s="221" t="s">
        <v>420</v>
      </c>
      <c r="F256" s="222" t="s">
        <v>421</v>
      </c>
      <c r="G256" s="223" t="s">
        <v>384</v>
      </c>
      <c r="H256" s="224">
        <v>55.890000000000001</v>
      </c>
      <c r="I256" s="225"/>
      <c r="J256" s="226">
        <f>ROUND(I256*H256,2)</f>
        <v>0</v>
      </c>
      <c r="K256" s="222" t="s">
        <v>136</v>
      </c>
      <c r="L256" s="71"/>
      <c r="M256" s="227" t="s">
        <v>21</v>
      </c>
      <c r="N256" s="281" t="s">
        <v>40</v>
      </c>
      <c r="O256" s="236"/>
      <c r="P256" s="282">
        <f>O256*H256</f>
        <v>0</v>
      </c>
      <c r="Q256" s="282">
        <v>0</v>
      </c>
      <c r="R256" s="282">
        <f>Q256*H256</f>
        <v>0</v>
      </c>
      <c r="S256" s="282">
        <v>0</v>
      </c>
      <c r="T256" s="283">
        <f>S256*H256</f>
        <v>0</v>
      </c>
      <c r="AR256" s="23" t="s">
        <v>131</v>
      </c>
      <c r="AT256" s="23" t="s">
        <v>132</v>
      </c>
      <c r="AU256" s="23" t="s">
        <v>79</v>
      </c>
      <c r="AY256" s="23" t="s">
        <v>128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23" t="s">
        <v>77</v>
      </c>
      <c r="BK256" s="231">
        <f>ROUND(I256*H256,2)</f>
        <v>0</v>
      </c>
      <c r="BL256" s="23" t="s">
        <v>131</v>
      </c>
      <c r="BM256" s="23" t="s">
        <v>506</v>
      </c>
    </row>
    <row r="257" s="1" customFormat="1" ht="6.96" customHeight="1">
      <c r="B257" s="66"/>
      <c r="C257" s="67"/>
      <c r="D257" s="67"/>
      <c r="E257" s="67"/>
      <c r="F257" s="67"/>
      <c r="G257" s="67"/>
      <c r="H257" s="67"/>
      <c r="I257" s="165"/>
      <c r="J257" s="67"/>
      <c r="K257" s="67"/>
      <c r="L257" s="71"/>
    </row>
  </sheetData>
  <sheetProtection sheet="1" autoFilter="0" formatColumns="0" formatRows="0" objects="1" scenarios="1" spinCount="100000" saltValue="fQHdYnv92wvyt7J73z/Lk5UXTMZAI6EoGKOUnCKjQPv+egdnc+mnxbxmCjJBKS3aMR8Z0d1zzncjjc4Ugafdqg==" hashValue="XhZEzHTbwpte4sjyGaD7hnodmCsGIzPHBSYJRiNAqeCT2BkpWQGUnnMQq/ZXkv/h4W737ECkoAKh/zCg/1P07Q==" algorithmName="SHA-512" password="CC35"/>
  <autoFilter ref="C82:K256"/>
  <mergeCells count="10">
    <mergeCell ref="E7:H7"/>
    <mergeCell ref="E9:H9"/>
    <mergeCell ref="E24:H24"/>
    <mergeCell ref="E45:H45"/>
    <mergeCell ref="E47:H47"/>
    <mergeCell ref="J51:J52"/>
    <mergeCell ref="E73:H73"/>
    <mergeCell ref="E75:H75"/>
    <mergeCell ref="G1:H1"/>
    <mergeCell ref="L2:V2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5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0"/>
      <c r="B1" s="136"/>
      <c r="C1" s="136"/>
      <c r="D1" s="137" t="s">
        <v>1</v>
      </c>
      <c r="E1" s="136"/>
      <c r="F1" s="138" t="s">
        <v>93</v>
      </c>
      <c r="G1" s="138" t="s">
        <v>94</v>
      </c>
      <c r="H1" s="138"/>
      <c r="I1" s="139"/>
      <c r="J1" s="138" t="s">
        <v>95</v>
      </c>
      <c r="K1" s="137" t="s">
        <v>96</v>
      </c>
      <c r="L1" s="138" t="s">
        <v>97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ht="36.96" customHeight="1">
      <c r="L2"/>
      <c r="AT2" s="23" t="s">
        <v>89</v>
      </c>
    </row>
    <row r="3" ht="6.96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79</v>
      </c>
    </row>
    <row r="4" ht="36.96" customHeight="1">
      <c r="B4" s="27"/>
      <c r="C4" s="28"/>
      <c r="D4" s="29" t="s">
        <v>98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ht="6.96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ht="16.5" customHeight="1">
      <c r="B7" s="27"/>
      <c r="C7" s="28"/>
      <c r="D7" s="28"/>
      <c r="E7" s="142" t="str">
        <f>'Rekapitulace stavby'!K6</f>
        <v>SÚ Wilsonova</v>
      </c>
      <c r="F7" s="39"/>
      <c r="G7" s="39"/>
      <c r="H7" s="39"/>
      <c r="I7" s="141"/>
      <c r="J7" s="28"/>
      <c r="K7" s="30"/>
    </row>
    <row r="8" s="1" customFormat="1">
      <c r="B8" s="45"/>
      <c r="C8" s="46"/>
      <c r="D8" s="39" t="s">
        <v>99</v>
      </c>
      <c r="E8" s="46"/>
      <c r="F8" s="46"/>
      <c r="G8" s="46"/>
      <c r="H8" s="46"/>
      <c r="I8" s="143"/>
      <c r="J8" s="46"/>
      <c r="K8" s="50"/>
    </row>
    <row r="9" s="1" customFormat="1" ht="36.96" customHeight="1">
      <c r="B9" s="45"/>
      <c r="C9" s="46"/>
      <c r="D9" s="46"/>
      <c r="E9" s="144" t="s">
        <v>507</v>
      </c>
      <c r="F9" s="46"/>
      <c r="G9" s="46"/>
      <c r="H9" s="46"/>
      <c r="I9" s="143"/>
      <c r="J9" s="46"/>
      <c r="K9" s="50"/>
    </row>
    <row r="10" s="1" customFormat="1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6. 2. 2018</v>
      </c>
      <c r="K12" s="50"/>
    </row>
    <row r="13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="1" customFormat="1" ht="18" customHeight="1">
      <c r="B15" s="45"/>
      <c r="C15" s="46"/>
      <c r="D15" s="46"/>
      <c r="E15" s="34" t="s">
        <v>24</v>
      </c>
      <c r="F15" s="46"/>
      <c r="G15" s="46"/>
      <c r="H15" s="46"/>
      <c r="I15" s="145" t="s">
        <v>29</v>
      </c>
      <c r="J15" s="34" t="s">
        <v>21</v>
      </c>
      <c r="K15" s="50"/>
    </row>
    <row r="16" s="1" customFormat="1" ht="6.96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="1" customFormat="1" ht="14.4" customHeight="1">
      <c r="B17" s="45"/>
      <c r="C17" s="46"/>
      <c r="D17" s="39" t="s">
        <v>30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29</v>
      </c>
      <c r="J18" s="34" t="str">
        <f>IF('Rekapitulace stavby'!AN14="Vyplň údaj","",IF('Rekapitulace stavby'!AN14="","",'Rekapitulace stavby'!AN14))</f>
        <v/>
      </c>
      <c r="K18" s="50"/>
    </row>
    <row r="19" s="1" customFormat="1" ht="6.96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="1" customFormat="1" ht="14.4" customHeight="1">
      <c r="B20" s="45"/>
      <c r="C20" s="46"/>
      <c r="D20" s="39" t="s">
        <v>32</v>
      </c>
      <c r="E20" s="46"/>
      <c r="F20" s="46"/>
      <c r="G20" s="46"/>
      <c r="H20" s="46"/>
      <c r="I20" s="145" t="s">
        <v>28</v>
      </c>
      <c r="J20" s="34" t="s">
        <v>21</v>
      </c>
      <c r="K20" s="50"/>
    </row>
    <row r="21" s="1" customFormat="1" ht="18" customHeight="1">
      <c r="B21" s="45"/>
      <c r="C21" s="46"/>
      <c r="D21" s="46"/>
      <c r="E21" s="34" t="s">
        <v>24</v>
      </c>
      <c r="F21" s="46"/>
      <c r="G21" s="46"/>
      <c r="H21" s="46"/>
      <c r="I21" s="145" t="s">
        <v>29</v>
      </c>
      <c r="J21" s="34" t="s">
        <v>21</v>
      </c>
      <c r="K21" s="50"/>
    </row>
    <row r="22" s="1" customFormat="1" ht="6.96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="1" customFormat="1" ht="14.4" customHeight="1">
      <c r="B23" s="45"/>
      <c r="C23" s="46"/>
      <c r="D23" s="39" t="s">
        <v>34</v>
      </c>
      <c r="E23" s="46"/>
      <c r="F23" s="46"/>
      <c r="G23" s="46"/>
      <c r="H23" s="46"/>
      <c r="I23" s="143"/>
      <c r="J23" s="46"/>
      <c r="K23" s="50"/>
    </row>
    <row r="24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="1" customFormat="1" ht="6.96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="1" customFormat="1" ht="6.96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="1" customFormat="1" ht="25.44" customHeight="1">
      <c r="B27" s="45"/>
      <c r="C27" s="46"/>
      <c r="D27" s="153" t="s">
        <v>35</v>
      </c>
      <c r="E27" s="46"/>
      <c r="F27" s="46"/>
      <c r="G27" s="46"/>
      <c r="H27" s="46"/>
      <c r="I27" s="143"/>
      <c r="J27" s="154">
        <f>ROUND(J79,2)</f>
        <v>0</v>
      </c>
      <c r="K27" s="50"/>
    </row>
    <row r="28" s="1" customFormat="1" ht="6.96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="1" customFormat="1" ht="14.4" customHeight="1">
      <c r="B29" s="45"/>
      <c r="C29" s="46"/>
      <c r="D29" s="46"/>
      <c r="E29" s="46"/>
      <c r="F29" s="51" t="s">
        <v>37</v>
      </c>
      <c r="G29" s="46"/>
      <c r="H29" s="46"/>
      <c r="I29" s="155" t="s">
        <v>36</v>
      </c>
      <c r="J29" s="51" t="s">
        <v>38</v>
      </c>
      <c r="K29" s="50"/>
    </row>
    <row r="30" s="1" customFormat="1" ht="14.4" customHeight="1">
      <c r="B30" s="45"/>
      <c r="C30" s="46"/>
      <c r="D30" s="54" t="s">
        <v>39</v>
      </c>
      <c r="E30" s="54" t="s">
        <v>40</v>
      </c>
      <c r="F30" s="156">
        <f>ROUND(SUM(BE79:BE103), 2)</f>
        <v>0</v>
      </c>
      <c r="G30" s="46"/>
      <c r="H30" s="46"/>
      <c r="I30" s="157">
        <v>0.20999999999999999</v>
      </c>
      <c r="J30" s="156">
        <f>ROUND(ROUND((SUM(BE79:BE103)), 2)*I30, 2)</f>
        <v>0</v>
      </c>
      <c r="K30" s="50"/>
    </row>
    <row r="31" s="1" customFormat="1" ht="14.4" customHeight="1">
      <c r="B31" s="45"/>
      <c r="C31" s="46"/>
      <c r="D31" s="46"/>
      <c r="E31" s="54" t="s">
        <v>41</v>
      </c>
      <c r="F31" s="156">
        <f>ROUND(SUM(BF79:BF103), 2)</f>
        <v>0</v>
      </c>
      <c r="G31" s="46"/>
      <c r="H31" s="46"/>
      <c r="I31" s="157">
        <v>0.14999999999999999</v>
      </c>
      <c r="J31" s="156">
        <f>ROUND(ROUND((SUM(BF79:BF103)), 2)*I31, 2)</f>
        <v>0</v>
      </c>
      <c r="K31" s="50"/>
    </row>
    <row r="32" hidden="1" s="1" customFormat="1" ht="14.4" customHeight="1">
      <c r="B32" s="45"/>
      <c r="C32" s="46"/>
      <c r="D32" s="46"/>
      <c r="E32" s="54" t="s">
        <v>42</v>
      </c>
      <c r="F32" s="156">
        <f>ROUND(SUM(BG79:BG103), 2)</f>
        <v>0</v>
      </c>
      <c r="G32" s="46"/>
      <c r="H32" s="46"/>
      <c r="I32" s="157">
        <v>0.20999999999999999</v>
      </c>
      <c r="J32" s="156">
        <v>0</v>
      </c>
      <c r="K32" s="50"/>
    </row>
    <row r="33" hidden="1" s="1" customFormat="1" ht="14.4" customHeight="1">
      <c r="B33" s="45"/>
      <c r="C33" s="46"/>
      <c r="D33" s="46"/>
      <c r="E33" s="54" t="s">
        <v>43</v>
      </c>
      <c r="F33" s="156">
        <f>ROUND(SUM(BH79:BH103), 2)</f>
        <v>0</v>
      </c>
      <c r="G33" s="46"/>
      <c r="H33" s="46"/>
      <c r="I33" s="157">
        <v>0.14999999999999999</v>
      </c>
      <c r="J33" s="156">
        <v>0</v>
      </c>
      <c r="K33" s="50"/>
    </row>
    <row r="34" hidden="1" s="1" customFormat="1" ht="14.4" customHeight="1">
      <c r="B34" s="45"/>
      <c r="C34" s="46"/>
      <c r="D34" s="46"/>
      <c r="E34" s="54" t="s">
        <v>44</v>
      </c>
      <c r="F34" s="156">
        <f>ROUND(SUM(BI79:BI103), 2)</f>
        <v>0</v>
      </c>
      <c r="G34" s="46"/>
      <c r="H34" s="46"/>
      <c r="I34" s="157">
        <v>0</v>
      </c>
      <c r="J34" s="156">
        <v>0</v>
      </c>
      <c r="K34" s="50"/>
    </row>
    <row r="35" s="1" customFormat="1" ht="6.96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="1" customFormat="1" ht="25.44" customHeight="1">
      <c r="B36" s="45"/>
      <c r="C36" s="158"/>
      <c r="D36" s="159" t="s">
        <v>45</v>
      </c>
      <c r="E36" s="97"/>
      <c r="F36" s="97"/>
      <c r="G36" s="160" t="s">
        <v>46</v>
      </c>
      <c r="H36" s="161" t="s">
        <v>47</v>
      </c>
      <c r="I36" s="162"/>
      <c r="J36" s="163">
        <f>SUM(J27:J34)</f>
        <v>0</v>
      </c>
      <c r="K36" s="164"/>
    </row>
    <row r="37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="1" customFormat="1" ht="6.96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="1" customFormat="1" ht="36.96" customHeight="1">
      <c r="B42" s="45"/>
      <c r="C42" s="29" t="s">
        <v>101</v>
      </c>
      <c r="D42" s="46"/>
      <c r="E42" s="46"/>
      <c r="F42" s="46"/>
      <c r="G42" s="46"/>
      <c r="H42" s="46"/>
      <c r="I42" s="143"/>
      <c r="J42" s="46"/>
      <c r="K42" s="50"/>
    </row>
    <row r="43" s="1" customFormat="1" ht="6.96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="1" customFormat="1" ht="16.5" customHeight="1">
      <c r="B45" s="45"/>
      <c r="C45" s="46"/>
      <c r="D45" s="46"/>
      <c r="E45" s="142" t="str">
        <f>E7</f>
        <v>SÚ Wilsonova</v>
      </c>
      <c r="F45" s="39"/>
      <c r="G45" s="39"/>
      <c r="H45" s="39"/>
      <c r="I45" s="143"/>
      <c r="J45" s="46"/>
      <c r="K45" s="50"/>
    </row>
    <row r="46" s="1" customFormat="1" ht="14.4" customHeight="1">
      <c r="B46" s="45"/>
      <c r="C46" s="39" t="s">
        <v>99</v>
      </c>
      <c r="D46" s="46"/>
      <c r="E46" s="46"/>
      <c r="F46" s="46"/>
      <c r="G46" s="46"/>
      <c r="H46" s="46"/>
      <c r="I46" s="143"/>
      <c r="J46" s="46"/>
      <c r="K46" s="50"/>
    </row>
    <row r="47" s="1" customFormat="1" ht="17.25" customHeight="1">
      <c r="B47" s="45"/>
      <c r="C47" s="46"/>
      <c r="D47" s="46"/>
      <c r="E47" s="144" t="str">
        <f>E9</f>
        <v>03 - Výměna talířů I. etapa</v>
      </c>
      <c r="F47" s="46"/>
      <c r="G47" s="46"/>
      <c r="H47" s="46"/>
      <c r="I47" s="143"/>
      <c r="J47" s="46"/>
      <c r="K47" s="50"/>
    </row>
    <row r="48" s="1" customFormat="1" ht="6.96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="1" customFormat="1" ht="18" customHeight="1">
      <c r="B49" s="45"/>
      <c r="C49" s="39" t="s">
        <v>23</v>
      </c>
      <c r="D49" s="46"/>
      <c r="E49" s="46"/>
      <c r="F49" s="34" t="str">
        <f>F12</f>
        <v xml:space="preserve"> </v>
      </c>
      <c r="G49" s="46"/>
      <c r="H49" s="46"/>
      <c r="I49" s="145" t="s">
        <v>25</v>
      </c>
      <c r="J49" s="146" t="str">
        <f>IF(J12="","",J12)</f>
        <v>6. 2. 2018</v>
      </c>
      <c r="K49" s="50"/>
    </row>
    <row r="50" s="1" customFormat="1" ht="6.96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="1" customFormat="1">
      <c r="B51" s="45"/>
      <c r="C51" s="39" t="s">
        <v>27</v>
      </c>
      <c r="D51" s="46"/>
      <c r="E51" s="46"/>
      <c r="F51" s="34" t="str">
        <f>E15</f>
        <v xml:space="preserve"> </v>
      </c>
      <c r="G51" s="46"/>
      <c r="H51" s="46"/>
      <c r="I51" s="145" t="s">
        <v>32</v>
      </c>
      <c r="J51" s="43" t="str">
        <f>E21</f>
        <v xml:space="preserve"> </v>
      </c>
      <c r="K51" s="50"/>
    </row>
    <row r="52" s="1" customFormat="1" ht="14.4" customHeight="1">
      <c r="B52" s="45"/>
      <c r="C52" s="39" t="s">
        <v>30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="1" customFormat="1" ht="10.32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="1" customFormat="1" ht="29.28" customHeight="1">
      <c r="B54" s="45"/>
      <c r="C54" s="171" t="s">
        <v>102</v>
      </c>
      <c r="D54" s="158"/>
      <c r="E54" s="158"/>
      <c r="F54" s="158"/>
      <c r="G54" s="158"/>
      <c r="H54" s="158"/>
      <c r="I54" s="172"/>
      <c r="J54" s="173" t="s">
        <v>103</v>
      </c>
      <c r="K54" s="174"/>
    </row>
    <row r="55" s="1" customFormat="1" ht="10.32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="1" customFormat="1" ht="29.28" customHeight="1">
      <c r="B56" s="45"/>
      <c r="C56" s="175" t="s">
        <v>104</v>
      </c>
      <c r="D56" s="46"/>
      <c r="E56" s="46"/>
      <c r="F56" s="46"/>
      <c r="G56" s="46"/>
      <c r="H56" s="46"/>
      <c r="I56" s="143"/>
      <c r="J56" s="154">
        <f>J79</f>
        <v>0</v>
      </c>
      <c r="K56" s="50"/>
      <c r="AU56" s="23" t="s">
        <v>105</v>
      </c>
    </row>
    <row r="57" s="7" customFormat="1" ht="24.96" customHeight="1">
      <c r="B57" s="176"/>
      <c r="C57" s="177"/>
      <c r="D57" s="178" t="s">
        <v>508</v>
      </c>
      <c r="E57" s="179"/>
      <c r="F57" s="179"/>
      <c r="G57" s="179"/>
      <c r="H57" s="179"/>
      <c r="I57" s="180"/>
      <c r="J57" s="181">
        <f>J80</f>
        <v>0</v>
      </c>
      <c r="K57" s="182"/>
    </row>
    <row r="58" s="8" customFormat="1" ht="19.92" customHeight="1">
      <c r="B58" s="183"/>
      <c r="C58" s="184"/>
      <c r="D58" s="185" t="s">
        <v>509</v>
      </c>
      <c r="E58" s="186"/>
      <c r="F58" s="186"/>
      <c r="G58" s="186"/>
      <c r="H58" s="186"/>
      <c r="I58" s="187"/>
      <c r="J58" s="188">
        <f>J81</f>
        <v>0</v>
      </c>
      <c r="K58" s="189"/>
    </row>
    <row r="59" s="8" customFormat="1" ht="19.92" customHeight="1">
      <c r="B59" s="183"/>
      <c r="C59" s="184"/>
      <c r="D59" s="185" t="s">
        <v>510</v>
      </c>
      <c r="E59" s="186"/>
      <c r="F59" s="186"/>
      <c r="G59" s="186"/>
      <c r="H59" s="186"/>
      <c r="I59" s="187"/>
      <c r="J59" s="188">
        <f>J98</f>
        <v>0</v>
      </c>
      <c r="K59" s="189"/>
    </row>
    <row r="60" s="1" customFormat="1" ht="21.84" customHeight="1">
      <c r="B60" s="45"/>
      <c r="C60" s="46"/>
      <c r="D60" s="46"/>
      <c r="E60" s="46"/>
      <c r="F60" s="46"/>
      <c r="G60" s="46"/>
      <c r="H60" s="46"/>
      <c r="I60" s="143"/>
      <c r="J60" s="46"/>
      <c r="K60" s="50"/>
    </row>
    <row r="61" s="1" customFormat="1" ht="6.96" customHeight="1">
      <c r="B61" s="66"/>
      <c r="C61" s="67"/>
      <c r="D61" s="67"/>
      <c r="E61" s="67"/>
      <c r="F61" s="67"/>
      <c r="G61" s="67"/>
      <c r="H61" s="67"/>
      <c r="I61" s="165"/>
      <c r="J61" s="67"/>
      <c r="K61" s="68"/>
    </row>
    <row r="65" s="1" customFormat="1" ht="6.96" customHeight="1">
      <c r="B65" s="69"/>
      <c r="C65" s="70"/>
      <c r="D65" s="70"/>
      <c r="E65" s="70"/>
      <c r="F65" s="70"/>
      <c r="G65" s="70"/>
      <c r="H65" s="70"/>
      <c r="I65" s="168"/>
      <c r="J65" s="70"/>
      <c r="K65" s="70"/>
      <c r="L65" s="71"/>
    </row>
    <row r="66" s="1" customFormat="1" ht="36.96" customHeight="1">
      <c r="B66" s="45"/>
      <c r="C66" s="72" t="s">
        <v>112</v>
      </c>
      <c r="D66" s="73"/>
      <c r="E66" s="73"/>
      <c r="F66" s="73"/>
      <c r="G66" s="73"/>
      <c r="H66" s="73"/>
      <c r="I66" s="190"/>
      <c r="J66" s="73"/>
      <c r="K66" s="73"/>
      <c r="L66" s="71"/>
    </row>
    <row r="67" s="1" customFormat="1" ht="6.96" customHeight="1">
      <c r="B67" s="45"/>
      <c r="C67" s="73"/>
      <c r="D67" s="73"/>
      <c r="E67" s="73"/>
      <c r="F67" s="73"/>
      <c r="G67" s="73"/>
      <c r="H67" s="73"/>
      <c r="I67" s="190"/>
      <c r="J67" s="73"/>
      <c r="K67" s="73"/>
      <c r="L67" s="71"/>
    </row>
    <row r="68" s="1" customFormat="1" ht="14.4" customHeight="1">
      <c r="B68" s="45"/>
      <c r="C68" s="75" t="s">
        <v>18</v>
      </c>
      <c r="D68" s="73"/>
      <c r="E68" s="73"/>
      <c r="F68" s="73"/>
      <c r="G68" s="73"/>
      <c r="H68" s="73"/>
      <c r="I68" s="190"/>
      <c r="J68" s="73"/>
      <c r="K68" s="73"/>
      <c r="L68" s="71"/>
    </row>
    <row r="69" s="1" customFormat="1" ht="16.5" customHeight="1">
      <c r="B69" s="45"/>
      <c r="C69" s="73"/>
      <c r="D69" s="73"/>
      <c r="E69" s="191" t="str">
        <f>E7</f>
        <v>SÚ Wilsonova</v>
      </c>
      <c r="F69" s="75"/>
      <c r="G69" s="75"/>
      <c r="H69" s="75"/>
      <c r="I69" s="190"/>
      <c r="J69" s="73"/>
      <c r="K69" s="73"/>
      <c r="L69" s="71"/>
    </row>
    <row r="70" s="1" customFormat="1" ht="14.4" customHeight="1">
      <c r="B70" s="45"/>
      <c r="C70" s="75" t="s">
        <v>99</v>
      </c>
      <c r="D70" s="73"/>
      <c r="E70" s="73"/>
      <c r="F70" s="73"/>
      <c r="G70" s="73"/>
      <c r="H70" s="73"/>
      <c r="I70" s="190"/>
      <c r="J70" s="73"/>
      <c r="K70" s="73"/>
      <c r="L70" s="71"/>
    </row>
    <row r="71" s="1" customFormat="1" ht="17.25" customHeight="1">
      <c r="B71" s="45"/>
      <c r="C71" s="73"/>
      <c r="D71" s="73"/>
      <c r="E71" s="81" t="str">
        <f>E9</f>
        <v>03 - Výměna talířů I. etapa</v>
      </c>
      <c r="F71" s="73"/>
      <c r="G71" s="73"/>
      <c r="H71" s="73"/>
      <c r="I71" s="190"/>
      <c r="J71" s="73"/>
      <c r="K71" s="73"/>
      <c r="L71" s="71"/>
    </row>
    <row r="72" s="1" customFormat="1" ht="6.96" customHeight="1">
      <c r="B72" s="45"/>
      <c r="C72" s="73"/>
      <c r="D72" s="73"/>
      <c r="E72" s="73"/>
      <c r="F72" s="73"/>
      <c r="G72" s="73"/>
      <c r="H72" s="73"/>
      <c r="I72" s="190"/>
      <c r="J72" s="73"/>
      <c r="K72" s="73"/>
      <c r="L72" s="71"/>
    </row>
    <row r="73" s="1" customFormat="1" ht="18" customHeight="1">
      <c r="B73" s="45"/>
      <c r="C73" s="75" t="s">
        <v>23</v>
      </c>
      <c r="D73" s="73"/>
      <c r="E73" s="73"/>
      <c r="F73" s="192" t="str">
        <f>F12</f>
        <v xml:space="preserve"> </v>
      </c>
      <c r="G73" s="73"/>
      <c r="H73" s="73"/>
      <c r="I73" s="193" t="s">
        <v>25</v>
      </c>
      <c r="J73" s="84" t="str">
        <f>IF(J12="","",J12)</f>
        <v>6. 2. 2018</v>
      </c>
      <c r="K73" s="73"/>
      <c r="L73" s="71"/>
    </row>
    <row r="74" s="1" customFormat="1" ht="6.96" customHeight="1">
      <c r="B74" s="45"/>
      <c r="C74" s="73"/>
      <c r="D74" s="73"/>
      <c r="E74" s="73"/>
      <c r="F74" s="73"/>
      <c r="G74" s="73"/>
      <c r="H74" s="73"/>
      <c r="I74" s="190"/>
      <c r="J74" s="73"/>
      <c r="K74" s="73"/>
      <c r="L74" s="71"/>
    </row>
    <row r="75" s="1" customFormat="1">
      <c r="B75" s="45"/>
      <c r="C75" s="75" t="s">
        <v>27</v>
      </c>
      <c r="D75" s="73"/>
      <c r="E75" s="73"/>
      <c r="F75" s="192" t="str">
        <f>E15</f>
        <v xml:space="preserve"> </v>
      </c>
      <c r="G75" s="73"/>
      <c r="H75" s="73"/>
      <c r="I75" s="193" t="s">
        <v>32</v>
      </c>
      <c r="J75" s="192" t="str">
        <f>E21</f>
        <v xml:space="preserve"> </v>
      </c>
      <c r="K75" s="73"/>
      <c r="L75" s="71"/>
    </row>
    <row r="76" s="1" customFormat="1" ht="14.4" customHeight="1">
      <c r="B76" s="45"/>
      <c r="C76" s="75" t="s">
        <v>30</v>
      </c>
      <c r="D76" s="73"/>
      <c r="E76" s="73"/>
      <c r="F76" s="192" t="str">
        <f>IF(E18="","",E18)</f>
        <v/>
      </c>
      <c r="G76" s="73"/>
      <c r="H76" s="73"/>
      <c r="I76" s="190"/>
      <c r="J76" s="73"/>
      <c r="K76" s="73"/>
      <c r="L76" s="71"/>
    </row>
    <row r="77" s="1" customFormat="1" ht="10.32" customHeight="1">
      <c r="B77" s="45"/>
      <c r="C77" s="73"/>
      <c r="D77" s="73"/>
      <c r="E77" s="73"/>
      <c r="F77" s="73"/>
      <c r="G77" s="73"/>
      <c r="H77" s="73"/>
      <c r="I77" s="190"/>
      <c r="J77" s="73"/>
      <c r="K77" s="73"/>
      <c r="L77" s="71"/>
    </row>
    <row r="78" s="9" customFormat="1" ht="29.28" customHeight="1">
      <c r="B78" s="194"/>
      <c r="C78" s="195" t="s">
        <v>113</v>
      </c>
      <c r="D78" s="196" t="s">
        <v>54</v>
      </c>
      <c r="E78" s="196" t="s">
        <v>50</v>
      </c>
      <c r="F78" s="196" t="s">
        <v>114</v>
      </c>
      <c r="G78" s="196" t="s">
        <v>115</v>
      </c>
      <c r="H78" s="196" t="s">
        <v>116</v>
      </c>
      <c r="I78" s="197" t="s">
        <v>117</v>
      </c>
      <c r="J78" s="196" t="s">
        <v>103</v>
      </c>
      <c r="K78" s="198" t="s">
        <v>118</v>
      </c>
      <c r="L78" s="199"/>
      <c r="M78" s="101" t="s">
        <v>119</v>
      </c>
      <c r="N78" s="102" t="s">
        <v>39</v>
      </c>
      <c r="O78" s="102" t="s">
        <v>120</v>
      </c>
      <c r="P78" s="102" t="s">
        <v>121</v>
      </c>
      <c r="Q78" s="102" t="s">
        <v>122</v>
      </c>
      <c r="R78" s="102" t="s">
        <v>123</v>
      </c>
      <c r="S78" s="102" t="s">
        <v>124</v>
      </c>
      <c r="T78" s="103" t="s">
        <v>125</v>
      </c>
    </row>
    <row r="79" s="1" customFormat="1" ht="29.28" customHeight="1">
      <c r="B79" s="45"/>
      <c r="C79" s="107" t="s">
        <v>104</v>
      </c>
      <c r="D79" s="73"/>
      <c r="E79" s="73"/>
      <c r="F79" s="73"/>
      <c r="G79" s="73"/>
      <c r="H79" s="73"/>
      <c r="I79" s="190"/>
      <c r="J79" s="200">
        <f>BK79</f>
        <v>0</v>
      </c>
      <c r="K79" s="73"/>
      <c r="L79" s="71"/>
      <c r="M79" s="104"/>
      <c r="N79" s="105"/>
      <c r="O79" s="105"/>
      <c r="P79" s="201">
        <f>P80</f>
        <v>0</v>
      </c>
      <c r="Q79" s="105"/>
      <c r="R79" s="201">
        <f>R80</f>
        <v>0</v>
      </c>
      <c r="S79" s="105"/>
      <c r="T79" s="202">
        <f>T80</f>
        <v>0</v>
      </c>
      <c r="AT79" s="23" t="s">
        <v>68</v>
      </c>
      <c r="AU79" s="23" t="s">
        <v>105</v>
      </c>
      <c r="BK79" s="203">
        <f>BK80</f>
        <v>0</v>
      </c>
    </row>
    <row r="80" s="10" customFormat="1" ht="37.44" customHeight="1">
      <c r="B80" s="204"/>
      <c r="C80" s="205"/>
      <c r="D80" s="206" t="s">
        <v>68</v>
      </c>
      <c r="E80" s="207" t="s">
        <v>511</v>
      </c>
      <c r="F80" s="207" t="s">
        <v>512</v>
      </c>
      <c r="G80" s="205"/>
      <c r="H80" s="205"/>
      <c r="I80" s="208"/>
      <c r="J80" s="209">
        <f>BK80</f>
        <v>0</v>
      </c>
      <c r="K80" s="205"/>
      <c r="L80" s="210"/>
      <c r="M80" s="211"/>
      <c r="N80" s="212"/>
      <c r="O80" s="212"/>
      <c r="P80" s="213">
        <f>P81+P98</f>
        <v>0</v>
      </c>
      <c r="Q80" s="212"/>
      <c r="R80" s="213">
        <f>R81+R98</f>
        <v>0</v>
      </c>
      <c r="S80" s="212"/>
      <c r="T80" s="214">
        <f>T81+T98</f>
        <v>0</v>
      </c>
      <c r="AR80" s="215" t="s">
        <v>131</v>
      </c>
      <c r="AT80" s="216" t="s">
        <v>68</v>
      </c>
      <c r="AU80" s="216" t="s">
        <v>69</v>
      </c>
      <c r="AY80" s="215" t="s">
        <v>128</v>
      </c>
      <c r="BK80" s="217">
        <f>BK81+BK98</f>
        <v>0</v>
      </c>
    </row>
    <row r="81" s="10" customFormat="1" ht="19.92" customHeight="1">
      <c r="B81" s="204"/>
      <c r="C81" s="205"/>
      <c r="D81" s="206" t="s">
        <v>68</v>
      </c>
      <c r="E81" s="218" t="s">
        <v>513</v>
      </c>
      <c r="F81" s="218" t="s">
        <v>514</v>
      </c>
      <c r="G81" s="205"/>
      <c r="H81" s="205"/>
      <c r="I81" s="208"/>
      <c r="J81" s="219">
        <f>BK81</f>
        <v>0</v>
      </c>
      <c r="K81" s="205"/>
      <c r="L81" s="210"/>
      <c r="M81" s="211"/>
      <c r="N81" s="212"/>
      <c r="O81" s="212"/>
      <c r="P81" s="213">
        <f>SUM(P82:P97)</f>
        <v>0</v>
      </c>
      <c r="Q81" s="212"/>
      <c r="R81" s="213">
        <f>SUM(R82:R97)</f>
        <v>0</v>
      </c>
      <c r="S81" s="212"/>
      <c r="T81" s="214">
        <f>SUM(T82:T97)</f>
        <v>0</v>
      </c>
      <c r="AR81" s="215" t="s">
        <v>131</v>
      </c>
      <c r="AT81" s="216" t="s">
        <v>68</v>
      </c>
      <c r="AU81" s="216" t="s">
        <v>77</v>
      </c>
      <c r="AY81" s="215" t="s">
        <v>128</v>
      </c>
      <c r="BK81" s="217">
        <f>SUM(BK82:BK97)</f>
        <v>0</v>
      </c>
    </row>
    <row r="82" s="1" customFormat="1" ht="16.5" customHeight="1">
      <c r="B82" s="45"/>
      <c r="C82" s="220" t="s">
        <v>77</v>
      </c>
      <c r="D82" s="220" t="s">
        <v>132</v>
      </c>
      <c r="E82" s="221" t="s">
        <v>515</v>
      </c>
      <c r="F82" s="222" t="s">
        <v>516</v>
      </c>
      <c r="G82" s="223" t="s">
        <v>517</v>
      </c>
      <c r="H82" s="224">
        <v>13</v>
      </c>
      <c r="I82" s="225"/>
      <c r="J82" s="226">
        <f>ROUND(I82*H82,2)</f>
        <v>0</v>
      </c>
      <c r="K82" s="222" t="s">
        <v>21</v>
      </c>
      <c r="L82" s="71"/>
      <c r="M82" s="227" t="s">
        <v>21</v>
      </c>
      <c r="N82" s="228" t="s">
        <v>40</v>
      </c>
      <c r="O82" s="46"/>
      <c r="P82" s="229">
        <f>O82*H82</f>
        <v>0</v>
      </c>
      <c r="Q82" s="229">
        <v>0</v>
      </c>
      <c r="R82" s="229">
        <f>Q82*H82</f>
        <v>0</v>
      </c>
      <c r="S82" s="229">
        <v>0</v>
      </c>
      <c r="T82" s="230">
        <f>S82*H82</f>
        <v>0</v>
      </c>
      <c r="AR82" s="23" t="s">
        <v>518</v>
      </c>
      <c r="AT82" s="23" t="s">
        <v>132</v>
      </c>
      <c r="AU82" s="23" t="s">
        <v>79</v>
      </c>
      <c r="AY82" s="23" t="s">
        <v>128</v>
      </c>
      <c r="BE82" s="231">
        <f>IF(N82="základní",J82,0)</f>
        <v>0</v>
      </c>
      <c r="BF82" s="231">
        <f>IF(N82="snížená",J82,0)</f>
        <v>0</v>
      </c>
      <c r="BG82" s="231">
        <f>IF(N82="zákl. přenesená",J82,0)</f>
        <v>0</v>
      </c>
      <c r="BH82" s="231">
        <f>IF(N82="sníž. přenesená",J82,0)</f>
        <v>0</v>
      </c>
      <c r="BI82" s="231">
        <f>IF(N82="nulová",J82,0)</f>
        <v>0</v>
      </c>
      <c r="BJ82" s="23" t="s">
        <v>77</v>
      </c>
      <c r="BK82" s="231">
        <f>ROUND(I82*H82,2)</f>
        <v>0</v>
      </c>
      <c r="BL82" s="23" t="s">
        <v>518</v>
      </c>
      <c r="BM82" s="23" t="s">
        <v>519</v>
      </c>
    </row>
    <row r="83" s="1" customFormat="1" ht="16.5" customHeight="1">
      <c r="B83" s="45"/>
      <c r="C83" s="220" t="s">
        <v>79</v>
      </c>
      <c r="D83" s="220" t="s">
        <v>132</v>
      </c>
      <c r="E83" s="221" t="s">
        <v>520</v>
      </c>
      <c r="F83" s="222" t="s">
        <v>521</v>
      </c>
      <c r="G83" s="223" t="s">
        <v>517</v>
      </c>
      <c r="H83" s="224">
        <v>13</v>
      </c>
      <c r="I83" s="225"/>
      <c r="J83" s="226">
        <f>ROUND(I83*H83,2)</f>
        <v>0</v>
      </c>
      <c r="K83" s="222" t="s">
        <v>21</v>
      </c>
      <c r="L83" s="71"/>
      <c r="M83" s="227" t="s">
        <v>21</v>
      </c>
      <c r="N83" s="228" t="s">
        <v>40</v>
      </c>
      <c r="O83" s="46"/>
      <c r="P83" s="229">
        <f>O83*H83</f>
        <v>0</v>
      </c>
      <c r="Q83" s="229">
        <v>0</v>
      </c>
      <c r="R83" s="229">
        <f>Q83*H83</f>
        <v>0</v>
      </c>
      <c r="S83" s="229">
        <v>0</v>
      </c>
      <c r="T83" s="230">
        <f>S83*H83</f>
        <v>0</v>
      </c>
      <c r="AR83" s="23" t="s">
        <v>518</v>
      </c>
      <c r="AT83" s="23" t="s">
        <v>132</v>
      </c>
      <c r="AU83" s="23" t="s">
        <v>79</v>
      </c>
      <c r="AY83" s="23" t="s">
        <v>128</v>
      </c>
      <c r="BE83" s="231">
        <f>IF(N83="základní",J83,0)</f>
        <v>0</v>
      </c>
      <c r="BF83" s="231">
        <f>IF(N83="snížená",J83,0)</f>
        <v>0</v>
      </c>
      <c r="BG83" s="231">
        <f>IF(N83="zákl. přenesená",J83,0)</f>
        <v>0</v>
      </c>
      <c r="BH83" s="231">
        <f>IF(N83="sníž. přenesená",J83,0)</f>
        <v>0</v>
      </c>
      <c r="BI83" s="231">
        <f>IF(N83="nulová",J83,0)</f>
        <v>0</v>
      </c>
      <c r="BJ83" s="23" t="s">
        <v>77</v>
      </c>
      <c r="BK83" s="231">
        <f>ROUND(I83*H83,2)</f>
        <v>0</v>
      </c>
      <c r="BL83" s="23" t="s">
        <v>518</v>
      </c>
      <c r="BM83" s="23" t="s">
        <v>522</v>
      </c>
    </row>
    <row r="84" s="1" customFormat="1" ht="16.5" customHeight="1">
      <c r="B84" s="45"/>
      <c r="C84" s="260" t="s">
        <v>145</v>
      </c>
      <c r="D84" s="260" t="s">
        <v>235</v>
      </c>
      <c r="E84" s="261" t="s">
        <v>523</v>
      </c>
      <c r="F84" s="262" t="s">
        <v>524</v>
      </c>
      <c r="G84" s="263" t="s">
        <v>517</v>
      </c>
      <c r="H84" s="264">
        <v>13</v>
      </c>
      <c r="I84" s="265"/>
      <c r="J84" s="266">
        <f>ROUND(I84*H84,2)</f>
        <v>0</v>
      </c>
      <c r="K84" s="262" t="s">
        <v>21</v>
      </c>
      <c r="L84" s="267"/>
      <c r="M84" s="268" t="s">
        <v>21</v>
      </c>
      <c r="N84" s="269" t="s">
        <v>40</v>
      </c>
      <c r="O84" s="46"/>
      <c r="P84" s="229">
        <f>O84*H84</f>
        <v>0</v>
      </c>
      <c r="Q84" s="229">
        <v>0</v>
      </c>
      <c r="R84" s="229">
        <f>Q84*H84</f>
        <v>0</v>
      </c>
      <c r="S84" s="229">
        <v>0</v>
      </c>
      <c r="T84" s="230">
        <f>S84*H84</f>
        <v>0</v>
      </c>
      <c r="AR84" s="23" t="s">
        <v>518</v>
      </c>
      <c r="AT84" s="23" t="s">
        <v>235</v>
      </c>
      <c r="AU84" s="23" t="s">
        <v>79</v>
      </c>
      <c r="AY84" s="23" t="s">
        <v>128</v>
      </c>
      <c r="BE84" s="231">
        <f>IF(N84="základní",J84,0)</f>
        <v>0</v>
      </c>
      <c r="BF84" s="231">
        <f>IF(N84="snížená",J84,0)</f>
        <v>0</v>
      </c>
      <c r="BG84" s="231">
        <f>IF(N84="zákl. přenesená",J84,0)</f>
        <v>0</v>
      </c>
      <c r="BH84" s="231">
        <f>IF(N84="sníž. přenesená",J84,0)</f>
        <v>0</v>
      </c>
      <c r="BI84" s="231">
        <f>IF(N84="nulová",J84,0)</f>
        <v>0</v>
      </c>
      <c r="BJ84" s="23" t="s">
        <v>77</v>
      </c>
      <c r="BK84" s="231">
        <f>ROUND(I84*H84,2)</f>
        <v>0</v>
      </c>
      <c r="BL84" s="23" t="s">
        <v>518</v>
      </c>
      <c r="BM84" s="23" t="s">
        <v>525</v>
      </c>
    </row>
    <row r="85" s="1" customFormat="1" ht="16.5" customHeight="1">
      <c r="B85" s="45"/>
      <c r="C85" s="260" t="s">
        <v>131</v>
      </c>
      <c r="D85" s="260" t="s">
        <v>235</v>
      </c>
      <c r="E85" s="261" t="s">
        <v>526</v>
      </c>
      <c r="F85" s="262" t="s">
        <v>527</v>
      </c>
      <c r="G85" s="263" t="s">
        <v>517</v>
      </c>
      <c r="H85" s="264">
        <v>12</v>
      </c>
      <c r="I85" s="265"/>
      <c r="J85" s="266">
        <f>ROUND(I85*H85,2)</f>
        <v>0</v>
      </c>
      <c r="K85" s="262" t="s">
        <v>21</v>
      </c>
      <c r="L85" s="267"/>
      <c r="M85" s="268" t="s">
        <v>21</v>
      </c>
      <c r="N85" s="269" t="s">
        <v>40</v>
      </c>
      <c r="O85" s="46"/>
      <c r="P85" s="229">
        <f>O85*H85</f>
        <v>0</v>
      </c>
      <c r="Q85" s="229">
        <v>0</v>
      </c>
      <c r="R85" s="229">
        <f>Q85*H85</f>
        <v>0</v>
      </c>
      <c r="S85" s="229">
        <v>0</v>
      </c>
      <c r="T85" s="230">
        <f>S85*H85</f>
        <v>0</v>
      </c>
      <c r="AR85" s="23" t="s">
        <v>518</v>
      </c>
      <c r="AT85" s="23" t="s">
        <v>235</v>
      </c>
      <c r="AU85" s="23" t="s">
        <v>79</v>
      </c>
      <c r="AY85" s="23" t="s">
        <v>128</v>
      </c>
      <c r="BE85" s="231">
        <f>IF(N85="základní",J85,0)</f>
        <v>0</v>
      </c>
      <c r="BF85" s="231">
        <f>IF(N85="snížená",J85,0)</f>
        <v>0</v>
      </c>
      <c r="BG85" s="231">
        <f>IF(N85="zákl. přenesená",J85,0)</f>
        <v>0</v>
      </c>
      <c r="BH85" s="231">
        <f>IF(N85="sníž. přenesená",J85,0)</f>
        <v>0</v>
      </c>
      <c r="BI85" s="231">
        <f>IF(N85="nulová",J85,0)</f>
        <v>0</v>
      </c>
      <c r="BJ85" s="23" t="s">
        <v>77</v>
      </c>
      <c r="BK85" s="231">
        <f>ROUND(I85*H85,2)</f>
        <v>0</v>
      </c>
      <c r="BL85" s="23" t="s">
        <v>518</v>
      </c>
      <c r="BM85" s="23" t="s">
        <v>528</v>
      </c>
    </row>
    <row r="86" s="1" customFormat="1" ht="16.5" customHeight="1">
      <c r="B86" s="45"/>
      <c r="C86" s="260" t="s">
        <v>127</v>
      </c>
      <c r="D86" s="260" t="s">
        <v>235</v>
      </c>
      <c r="E86" s="261" t="s">
        <v>529</v>
      </c>
      <c r="F86" s="262" t="s">
        <v>530</v>
      </c>
      <c r="G86" s="263" t="s">
        <v>517</v>
      </c>
      <c r="H86" s="264">
        <v>13</v>
      </c>
      <c r="I86" s="265"/>
      <c r="J86" s="266">
        <f>ROUND(I86*H86,2)</f>
        <v>0</v>
      </c>
      <c r="K86" s="262" t="s">
        <v>21</v>
      </c>
      <c r="L86" s="267"/>
      <c r="M86" s="268" t="s">
        <v>21</v>
      </c>
      <c r="N86" s="269" t="s">
        <v>40</v>
      </c>
      <c r="O86" s="46"/>
      <c r="P86" s="229">
        <f>O86*H86</f>
        <v>0</v>
      </c>
      <c r="Q86" s="229">
        <v>0</v>
      </c>
      <c r="R86" s="229">
        <f>Q86*H86</f>
        <v>0</v>
      </c>
      <c r="S86" s="229">
        <v>0</v>
      </c>
      <c r="T86" s="230">
        <f>S86*H86</f>
        <v>0</v>
      </c>
      <c r="AR86" s="23" t="s">
        <v>518</v>
      </c>
      <c r="AT86" s="23" t="s">
        <v>235</v>
      </c>
      <c r="AU86" s="23" t="s">
        <v>79</v>
      </c>
      <c r="AY86" s="23" t="s">
        <v>128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23" t="s">
        <v>77</v>
      </c>
      <c r="BK86" s="231">
        <f>ROUND(I86*H86,2)</f>
        <v>0</v>
      </c>
      <c r="BL86" s="23" t="s">
        <v>518</v>
      </c>
      <c r="BM86" s="23" t="s">
        <v>531</v>
      </c>
    </row>
    <row r="87" s="1" customFormat="1" ht="16.5" customHeight="1">
      <c r="B87" s="45"/>
      <c r="C87" s="260" t="s">
        <v>152</v>
      </c>
      <c r="D87" s="260" t="s">
        <v>235</v>
      </c>
      <c r="E87" s="261" t="s">
        <v>532</v>
      </c>
      <c r="F87" s="262" t="s">
        <v>533</v>
      </c>
      <c r="G87" s="263" t="s">
        <v>517</v>
      </c>
      <c r="H87" s="264">
        <v>13</v>
      </c>
      <c r="I87" s="265"/>
      <c r="J87" s="266">
        <f>ROUND(I87*H87,2)</f>
        <v>0</v>
      </c>
      <c r="K87" s="262" t="s">
        <v>21</v>
      </c>
      <c r="L87" s="267"/>
      <c r="M87" s="268" t="s">
        <v>21</v>
      </c>
      <c r="N87" s="269" t="s">
        <v>40</v>
      </c>
      <c r="O87" s="46"/>
      <c r="P87" s="229">
        <f>O87*H87</f>
        <v>0</v>
      </c>
      <c r="Q87" s="229">
        <v>0</v>
      </c>
      <c r="R87" s="229">
        <f>Q87*H87</f>
        <v>0</v>
      </c>
      <c r="S87" s="229">
        <v>0</v>
      </c>
      <c r="T87" s="230">
        <f>S87*H87</f>
        <v>0</v>
      </c>
      <c r="AR87" s="23" t="s">
        <v>518</v>
      </c>
      <c r="AT87" s="23" t="s">
        <v>235</v>
      </c>
      <c r="AU87" s="23" t="s">
        <v>79</v>
      </c>
      <c r="AY87" s="23" t="s">
        <v>128</v>
      </c>
      <c r="BE87" s="231">
        <f>IF(N87="základní",J87,0)</f>
        <v>0</v>
      </c>
      <c r="BF87" s="231">
        <f>IF(N87="snížená",J87,0)</f>
        <v>0</v>
      </c>
      <c r="BG87" s="231">
        <f>IF(N87="zákl. přenesená",J87,0)</f>
        <v>0</v>
      </c>
      <c r="BH87" s="231">
        <f>IF(N87="sníž. přenesená",J87,0)</f>
        <v>0</v>
      </c>
      <c r="BI87" s="231">
        <f>IF(N87="nulová",J87,0)</f>
        <v>0</v>
      </c>
      <c r="BJ87" s="23" t="s">
        <v>77</v>
      </c>
      <c r="BK87" s="231">
        <f>ROUND(I87*H87,2)</f>
        <v>0</v>
      </c>
      <c r="BL87" s="23" t="s">
        <v>518</v>
      </c>
      <c r="BM87" s="23" t="s">
        <v>534</v>
      </c>
    </row>
    <row r="88" s="1" customFormat="1" ht="16.5" customHeight="1">
      <c r="B88" s="45"/>
      <c r="C88" s="260" t="s">
        <v>166</v>
      </c>
      <c r="D88" s="260" t="s">
        <v>235</v>
      </c>
      <c r="E88" s="261" t="s">
        <v>535</v>
      </c>
      <c r="F88" s="262" t="s">
        <v>536</v>
      </c>
      <c r="G88" s="263" t="s">
        <v>517</v>
      </c>
      <c r="H88" s="264">
        <v>12</v>
      </c>
      <c r="I88" s="265"/>
      <c r="J88" s="266">
        <f>ROUND(I88*H88,2)</f>
        <v>0</v>
      </c>
      <c r="K88" s="262" t="s">
        <v>21</v>
      </c>
      <c r="L88" s="267"/>
      <c r="M88" s="268" t="s">
        <v>21</v>
      </c>
      <c r="N88" s="269" t="s">
        <v>40</v>
      </c>
      <c r="O88" s="46"/>
      <c r="P88" s="229">
        <f>O88*H88</f>
        <v>0</v>
      </c>
      <c r="Q88" s="229">
        <v>0</v>
      </c>
      <c r="R88" s="229">
        <f>Q88*H88</f>
        <v>0</v>
      </c>
      <c r="S88" s="229">
        <v>0</v>
      </c>
      <c r="T88" s="230">
        <f>S88*H88</f>
        <v>0</v>
      </c>
      <c r="AR88" s="23" t="s">
        <v>518</v>
      </c>
      <c r="AT88" s="23" t="s">
        <v>235</v>
      </c>
      <c r="AU88" s="23" t="s">
        <v>79</v>
      </c>
      <c r="AY88" s="23" t="s">
        <v>128</v>
      </c>
      <c r="BE88" s="231">
        <f>IF(N88="základní",J88,0)</f>
        <v>0</v>
      </c>
      <c r="BF88" s="231">
        <f>IF(N88="snížená",J88,0)</f>
        <v>0</v>
      </c>
      <c r="BG88" s="231">
        <f>IF(N88="zákl. přenesená",J88,0)</f>
        <v>0</v>
      </c>
      <c r="BH88" s="231">
        <f>IF(N88="sníž. přenesená",J88,0)</f>
        <v>0</v>
      </c>
      <c r="BI88" s="231">
        <f>IF(N88="nulová",J88,0)</f>
        <v>0</v>
      </c>
      <c r="BJ88" s="23" t="s">
        <v>77</v>
      </c>
      <c r="BK88" s="231">
        <f>ROUND(I88*H88,2)</f>
        <v>0</v>
      </c>
      <c r="BL88" s="23" t="s">
        <v>518</v>
      </c>
      <c r="BM88" s="23" t="s">
        <v>537</v>
      </c>
    </row>
    <row r="89" s="1" customFormat="1" ht="16.5" customHeight="1">
      <c r="B89" s="45"/>
      <c r="C89" s="220" t="s">
        <v>157</v>
      </c>
      <c r="D89" s="220" t="s">
        <v>132</v>
      </c>
      <c r="E89" s="221" t="s">
        <v>538</v>
      </c>
      <c r="F89" s="222" t="s">
        <v>539</v>
      </c>
      <c r="G89" s="223" t="s">
        <v>540</v>
      </c>
      <c r="H89" s="224">
        <v>25</v>
      </c>
      <c r="I89" s="225"/>
      <c r="J89" s="226">
        <f>ROUND(I89*H89,2)</f>
        <v>0</v>
      </c>
      <c r="K89" s="222" t="s">
        <v>21</v>
      </c>
      <c r="L89" s="71"/>
      <c r="M89" s="227" t="s">
        <v>21</v>
      </c>
      <c r="N89" s="228" t="s">
        <v>40</v>
      </c>
      <c r="O89" s="46"/>
      <c r="P89" s="229">
        <f>O89*H89</f>
        <v>0</v>
      </c>
      <c r="Q89" s="229">
        <v>0</v>
      </c>
      <c r="R89" s="229">
        <f>Q89*H89</f>
        <v>0</v>
      </c>
      <c r="S89" s="229">
        <v>0</v>
      </c>
      <c r="T89" s="230">
        <f>S89*H89</f>
        <v>0</v>
      </c>
      <c r="AR89" s="23" t="s">
        <v>518</v>
      </c>
      <c r="AT89" s="23" t="s">
        <v>132</v>
      </c>
      <c r="AU89" s="23" t="s">
        <v>79</v>
      </c>
      <c r="AY89" s="23" t="s">
        <v>128</v>
      </c>
      <c r="BE89" s="231">
        <f>IF(N89="základní",J89,0)</f>
        <v>0</v>
      </c>
      <c r="BF89" s="231">
        <f>IF(N89="snížená",J89,0)</f>
        <v>0</v>
      </c>
      <c r="BG89" s="231">
        <f>IF(N89="zákl. přenesená",J89,0)</f>
        <v>0</v>
      </c>
      <c r="BH89" s="231">
        <f>IF(N89="sníž. přenesená",J89,0)</f>
        <v>0</v>
      </c>
      <c r="BI89" s="231">
        <f>IF(N89="nulová",J89,0)</f>
        <v>0</v>
      </c>
      <c r="BJ89" s="23" t="s">
        <v>77</v>
      </c>
      <c r="BK89" s="231">
        <f>ROUND(I89*H89,2)</f>
        <v>0</v>
      </c>
      <c r="BL89" s="23" t="s">
        <v>518</v>
      </c>
      <c r="BM89" s="23" t="s">
        <v>541</v>
      </c>
    </row>
    <row r="90" s="1" customFormat="1" ht="16.5" customHeight="1">
      <c r="B90" s="45"/>
      <c r="C90" s="260" t="s">
        <v>172</v>
      </c>
      <c r="D90" s="260" t="s">
        <v>235</v>
      </c>
      <c r="E90" s="261" t="s">
        <v>542</v>
      </c>
      <c r="F90" s="262" t="s">
        <v>543</v>
      </c>
      <c r="G90" s="263" t="s">
        <v>517</v>
      </c>
      <c r="H90" s="264">
        <v>13</v>
      </c>
      <c r="I90" s="265"/>
      <c r="J90" s="266">
        <f>ROUND(I90*H90,2)</f>
        <v>0</v>
      </c>
      <c r="K90" s="262" t="s">
        <v>21</v>
      </c>
      <c r="L90" s="267"/>
      <c r="M90" s="268" t="s">
        <v>21</v>
      </c>
      <c r="N90" s="269" t="s">
        <v>40</v>
      </c>
      <c r="O90" s="46"/>
      <c r="P90" s="229">
        <f>O90*H90</f>
        <v>0</v>
      </c>
      <c r="Q90" s="229">
        <v>0</v>
      </c>
      <c r="R90" s="229">
        <f>Q90*H90</f>
        <v>0</v>
      </c>
      <c r="S90" s="229">
        <v>0</v>
      </c>
      <c r="T90" s="230">
        <f>S90*H90</f>
        <v>0</v>
      </c>
      <c r="AR90" s="23" t="s">
        <v>518</v>
      </c>
      <c r="AT90" s="23" t="s">
        <v>235</v>
      </c>
      <c r="AU90" s="23" t="s">
        <v>79</v>
      </c>
      <c r="AY90" s="23" t="s">
        <v>128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23" t="s">
        <v>77</v>
      </c>
      <c r="BK90" s="231">
        <f>ROUND(I90*H90,2)</f>
        <v>0</v>
      </c>
      <c r="BL90" s="23" t="s">
        <v>518</v>
      </c>
      <c r="BM90" s="23" t="s">
        <v>544</v>
      </c>
    </row>
    <row r="91" s="1" customFormat="1" ht="16.5" customHeight="1">
      <c r="B91" s="45"/>
      <c r="C91" s="260" t="s">
        <v>230</v>
      </c>
      <c r="D91" s="260" t="s">
        <v>235</v>
      </c>
      <c r="E91" s="261" t="s">
        <v>545</v>
      </c>
      <c r="F91" s="262" t="s">
        <v>546</v>
      </c>
      <c r="G91" s="263" t="s">
        <v>517</v>
      </c>
      <c r="H91" s="264">
        <v>13</v>
      </c>
      <c r="I91" s="265"/>
      <c r="J91" s="266">
        <f>ROUND(I91*H91,2)</f>
        <v>0</v>
      </c>
      <c r="K91" s="262" t="s">
        <v>21</v>
      </c>
      <c r="L91" s="267"/>
      <c r="M91" s="268" t="s">
        <v>21</v>
      </c>
      <c r="N91" s="269" t="s">
        <v>40</v>
      </c>
      <c r="O91" s="46"/>
      <c r="P91" s="229">
        <f>O91*H91</f>
        <v>0</v>
      </c>
      <c r="Q91" s="229">
        <v>0</v>
      </c>
      <c r="R91" s="229">
        <f>Q91*H91</f>
        <v>0</v>
      </c>
      <c r="S91" s="229">
        <v>0</v>
      </c>
      <c r="T91" s="230">
        <f>S91*H91</f>
        <v>0</v>
      </c>
      <c r="AR91" s="23" t="s">
        <v>518</v>
      </c>
      <c r="AT91" s="23" t="s">
        <v>235</v>
      </c>
      <c r="AU91" s="23" t="s">
        <v>79</v>
      </c>
      <c r="AY91" s="23" t="s">
        <v>128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23" t="s">
        <v>77</v>
      </c>
      <c r="BK91" s="231">
        <f>ROUND(I91*H91,2)</f>
        <v>0</v>
      </c>
      <c r="BL91" s="23" t="s">
        <v>518</v>
      </c>
      <c r="BM91" s="23" t="s">
        <v>547</v>
      </c>
    </row>
    <row r="92" s="1" customFormat="1" ht="16.5" customHeight="1">
      <c r="B92" s="45"/>
      <c r="C92" s="260" t="s">
        <v>234</v>
      </c>
      <c r="D92" s="260" t="s">
        <v>235</v>
      </c>
      <c r="E92" s="261" t="s">
        <v>548</v>
      </c>
      <c r="F92" s="262" t="s">
        <v>549</v>
      </c>
      <c r="G92" s="263" t="s">
        <v>540</v>
      </c>
      <c r="H92" s="264">
        <v>25</v>
      </c>
      <c r="I92" s="265"/>
      <c r="J92" s="266">
        <f>ROUND(I92*H92,2)</f>
        <v>0</v>
      </c>
      <c r="K92" s="262" t="s">
        <v>21</v>
      </c>
      <c r="L92" s="267"/>
      <c r="M92" s="268" t="s">
        <v>21</v>
      </c>
      <c r="N92" s="269" t="s">
        <v>40</v>
      </c>
      <c r="O92" s="46"/>
      <c r="P92" s="229">
        <f>O92*H92</f>
        <v>0</v>
      </c>
      <c r="Q92" s="229">
        <v>0</v>
      </c>
      <c r="R92" s="229">
        <f>Q92*H92</f>
        <v>0</v>
      </c>
      <c r="S92" s="229">
        <v>0</v>
      </c>
      <c r="T92" s="230">
        <f>S92*H92</f>
        <v>0</v>
      </c>
      <c r="AR92" s="23" t="s">
        <v>518</v>
      </c>
      <c r="AT92" s="23" t="s">
        <v>235</v>
      </c>
      <c r="AU92" s="23" t="s">
        <v>79</v>
      </c>
      <c r="AY92" s="23" t="s">
        <v>128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23" t="s">
        <v>77</v>
      </c>
      <c r="BK92" s="231">
        <f>ROUND(I92*H92,2)</f>
        <v>0</v>
      </c>
      <c r="BL92" s="23" t="s">
        <v>518</v>
      </c>
      <c r="BM92" s="23" t="s">
        <v>550</v>
      </c>
    </row>
    <row r="93" s="1" customFormat="1" ht="16.5" customHeight="1">
      <c r="B93" s="45"/>
      <c r="C93" s="260" t="s">
        <v>239</v>
      </c>
      <c r="D93" s="260" t="s">
        <v>235</v>
      </c>
      <c r="E93" s="261" t="s">
        <v>551</v>
      </c>
      <c r="F93" s="262" t="s">
        <v>552</v>
      </c>
      <c r="G93" s="263" t="s">
        <v>517</v>
      </c>
      <c r="H93" s="264">
        <v>13</v>
      </c>
      <c r="I93" s="265"/>
      <c r="J93" s="266">
        <f>ROUND(I93*H93,2)</f>
        <v>0</v>
      </c>
      <c r="K93" s="262" t="s">
        <v>21</v>
      </c>
      <c r="L93" s="267"/>
      <c r="M93" s="268" t="s">
        <v>21</v>
      </c>
      <c r="N93" s="269" t="s">
        <v>40</v>
      </c>
      <c r="O93" s="46"/>
      <c r="P93" s="229">
        <f>O93*H93</f>
        <v>0</v>
      </c>
      <c r="Q93" s="229">
        <v>0</v>
      </c>
      <c r="R93" s="229">
        <f>Q93*H93</f>
        <v>0</v>
      </c>
      <c r="S93" s="229">
        <v>0</v>
      </c>
      <c r="T93" s="230">
        <f>S93*H93</f>
        <v>0</v>
      </c>
      <c r="AR93" s="23" t="s">
        <v>518</v>
      </c>
      <c r="AT93" s="23" t="s">
        <v>235</v>
      </c>
      <c r="AU93" s="23" t="s">
        <v>79</v>
      </c>
      <c r="AY93" s="23" t="s">
        <v>128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23" t="s">
        <v>77</v>
      </c>
      <c r="BK93" s="231">
        <f>ROUND(I93*H93,2)</f>
        <v>0</v>
      </c>
      <c r="BL93" s="23" t="s">
        <v>518</v>
      </c>
      <c r="BM93" s="23" t="s">
        <v>553</v>
      </c>
    </row>
    <row r="94" s="1" customFormat="1" ht="16.5" customHeight="1">
      <c r="B94" s="45"/>
      <c r="C94" s="220" t="s">
        <v>243</v>
      </c>
      <c r="D94" s="220" t="s">
        <v>132</v>
      </c>
      <c r="E94" s="221" t="s">
        <v>554</v>
      </c>
      <c r="F94" s="222" t="s">
        <v>555</v>
      </c>
      <c r="G94" s="223" t="s">
        <v>556</v>
      </c>
      <c r="H94" s="224">
        <v>25</v>
      </c>
      <c r="I94" s="225"/>
      <c r="J94" s="226">
        <f>ROUND(I94*H94,2)</f>
        <v>0</v>
      </c>
      <c r="K94" s="222" t="s">
        <v>21</v>
      </c>
      <c r="L94" s="71"/>
      <c r="M94" s="227" t="s">
        <v>21</v>
      </c>
      <c r="N94" s="228" t="s">
        <v>40</v>
      </c>
      <c r="O94" s="46"/>
      <c r="P94" s="229">
        <f>O94*H94</f>
        <v>0</v>
      </c>
      <c r="Q94" s="229">
        <v>0</v>
      </c>
      <c r="R94" s="229">
        <f>Q94*H94</f>
        <v>0</v>
      </c>
      <c r="S94" s="229">
        <v>0</v>
      </c>
      <c r="T94" s="230">
        <f>S94*H94</f>
        <v>0</v>
      </c>
      <c r="AR94" s="23" t="s">
        <v>518</v>
      </c>
      <c r="AT94" s="23" t="s">
        <v>132</v>
      </c>
      <c r="AU94" s="23" t="s">
        <v>79</v>
      </c>
      <c r="AY94" s="23" t="s">
        <v>128</v>
      </c>
      <c r="BE94" s="231">
        <f>IF(N94="základní",J94,0)</f>
        <v>0</v>
      </c>
      <c r="BF94" s="231">
        <f>IF(N94="snížená",J94,0)</f>
        <v>0</v>
      </c>
      <c r="BG94" s="231">
        <f>IF(N94="zákl. přenesená",J94,0)</f>
        <v>0</v>
      </c>
      <c r="BH94" s="231">
        <f>IF(N94="sníž. přenesená",J94,0)</f>
        <v>0</v>
      </c>
      <c r="BI94" s="231">
        <f>IF(N94="nulová",J94,0)</f>
        <v>0</v>
      </c>
      <c r="BJ94" s="23" t="s">
        <v>77</v>
      </c>
      <c r="BK94" s="231">
        <f>ROUND(I94*H94,2)</f>
        <v>0</v>
      </c>
      <c r="BL94" s="23" t="s">
        <v>518</v>
      </c>
      <c r="BM94" s="23" t="s">
        <v>557</v>
      </c>
    </row>
    <row r="95" s="11" customFormat="1">
      <c r="B95" s="238"/>
      <c r="C95" s="239"/>
      <c r="D95" s="232" t="s">
        <v>191</v>
      </c>
      <c r="E95" s="240" t="s">
        <v>21</v>
      </c>
      <c r="F95" s="241" t="s">
        <v>558</v>
      </c>
      <c r="G95" s="239"/>
      <c r="H95" s="242">
        <v>25</v>
      </c>
      <c r="I95" s="243"/>
      <c r="J95" s="239"/>
      <c r="K95" s="239"/>
      <c r="L95" s="244"/>
      <c r="M95" s="245"/>
      <c r="N95" s="246"/>
      <c r="O95" s="246"/>
      <c r="P95" s="246"/>
      <c r="Q95" s="246"/>
      <c r="R95" s="246"/>
      <c r="S95" s="246"/>
      <c r="T95" s="247"/>
      <c r="AT95" s="248" t="s">
        <v>191</v>
      </c>
      <c r="AU95" s="248" t="s">
        <v>79</v>
      </c>
      <c r="AV95" s="11" t="s">
        <v>79</v>
      </c>
      <c r="AW95" s="11" t="s">
        <v>33</v>
      </c>
      <c r="AX95" s="11" t="s">
        <v>77</v>
      </c>
      <c r="AY95" s="248" t="s">
        <v>128</v>
      </c>
    </row>
    <row r="96" s="1" customFormat="1" ht="16.5" customHeight="1">
      <c r="B96" s="45"/>
      <c r="C96" s="220" t="s">
        <v>247</v>
      </c>
      <c r="D96" s="220" t="s">
        <v>132</v>
      </c>
      <c r="E96" s="221" t="s">
        <v>559</v>
      </c>
      <c r="F96" s="222" t="s">
        <v>560</v>
      </c>
      <c r="G96" s="223" t="s">
        <v>561</v>
      </c>
      <c r="H96" s="224">
        <v>120</v>
      </c>
      <c r="I96" s="225"/>
      <c r="J96" s="226">
        <f>ROUND(I96*H96,2)</f>
        <v>0</v>
      </c>
      <c r="K96" s="222" t="s">
        <v>21</v>
      </c>
      <c r="L96" s="71"/>
      <c r="M96" s="227" t="s">
        <v>21</v>
      </c>
      <c r="N96" s="228" t="s">
        <v>40</v>
      </c>
      <c r="O96" s="46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AR96" s="23" t="s">
        <v>518</v>
      </c>
      <c r="AT96" s="23" t="s">
        <v>132</v>
      </c>
      <c r="AU96" s="23" t="s">
        <v>79</v>
      </c>
      <c r="AY96" s="23" t="s">
        <v>128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23" t="s">
        <v>77</v>
      </c>
      <c r="BK96" s="231">
        <f>ROUND(I96*H96,2)</f>
        <v>0</v>
      </c>
      <c r="BL96" s="23" t="s">
        <v>518</v>
      </c>
      <c r="BM96" s="23" t="s">
        <v>562</v>
      </c>
    </row>
    <row r="97" s="11" customFormat="1">
      <c r="B97" s="238"/>
      <c r="C97" s="239"/>
      <c r="D97" s="232" t="s">
        <v>191</v>
      </c>
      <c r="E97" s="240" t="s">
        <v>21</v>
      </c>
      <c r="F97" s="241" t="s">
        <v>563</v>
      </c>
      <c r="G97" s="239"/>
      <c r="H97" s="242">
        <v>120</v>
      </c>
      <c r="I97" s="243"/>
      <c r="J97" s="239"/>
      <c r="K97" s="239"/>
      <c r="L97" s="244"/>
      <c r="M97" s="245"/>
      <c r="N97" s="246"/>
      <c r="O97" s="246"/>
      <c r="P97" s="246"/>
      <c r="Q97" s="246"/>
      <c r="R97" s="246"/>
      <c r="S97" s="246"/>
      <c r="T97" s="247"/>
      <c r="AT97" s="248" t="s">
        <v>191</v>
      </c>
      <c r="AU97" s="248" t="s">
        <v>79</v>
      </c>
      <c r="AV97" s="11" t="s">
        <v>79</v>
      </c>
      <c r="AW97" s="11" t="s">
        <v>33</v>
      </c>
      <c r="AX97" s="11" t="s">
        <v>77</v>
      </c>
      <c r="AY97" s="248" t="s">
        <v>128</v>
      </c>
    </row>
    <row r="98" s="10" customFormat="1" ht="29.88" customHeight="1">
      <c r="B98" s="204"/>
      <c r="C98" s="205"/>
      <c r="D98" s="206" t="s">
        <v>68</v>
      </c>
      <c r="E98" s="218" t="s">
        <v>564</v>
      </c>
      <c r="F98" s="218" t="s">
        <v>565</v>
      </c>
      <c r="G98" s="205"/>
      <c r="H98" s="205"/>
      <c r="I98" s="208"/>
      <c r="J98" s="219">
        <f>BK98</f>
        <v>0</v>
      </c>
      <c r="K98" s="205"/>
      <c r="L98" s="210"/>
      <c r="M98" s="211"/>
      <c r="N98" s="212"/>
      <c r="O98" s="212"/>
      <c r="P98" s="213">
        <f>SUM(P99:P103)</f>
        <v>0</v>
      </c>
      <c r="Q98" s="212"/>
      <c r="R98" s="213">
        <f>SUM(R99:R103)</f>
        <v>0</v>
      </c>
      <c r="S98" s="212"/>
      <c r="T98" s="214">
        <f>SUM(T99:T103)</f>
        <v>0</v>
      </c>
      <c r="AR98" s="215" t="s">
        <v>77</v>
      </c>
      <c r="AT98" s="216" t="s">
        <v>68</v>
      </c>
      <c r="AU98" s="216" t="s">
        <v>77</v>
      </c>
      <c r="AY98" s="215" t="s">
        <v>128</v>
      </c>
      <c r="BK98" s="217">
        <f>SUM(BK99:BK103)</f>
        <v>0</v>
      </c>
    </row>
    <row r="99" s="1" customFormat="1" ht="16.5" customHeight="1">
      <c r="B99" s="45"/>
      <c r="C99" s="220" t="s">
        <v>10</v>
      </c>
      <c r="D99" s="220" t="s">
        <v>132</v>
      </c>
      <c r="E99" s="221" t="s">
        <v>566</v>
      </c>
      <c r="F99" s="222" t="s">
        <v>567</v>
      </c>
      <c r="G99" s="223" t="s">
        <v>540</v>
      </c>
      <c r="H99" s="224">
        <v>0</v>
      </c>
      <c r="I99" s="225"/>
      <c r="J99" s="226">
        <f>ROUND(I99*H99,2)</f>
        <v>0</v>
      </c>
      <c r="K99" s="222" t="s">
        <v>21</v>
      </c>
      <c r="L99" s="71"/>
      <c r="M99" s="227" t="s">
        <v>21</v>
      </c>
      <c r="N99" s="228" t="s">
        <v>40</v>
      </c>
      <c r="O99" s="46"/>
      <c r="P99" s="229">
        <f>O99*H99</f>
        <v>0</v>
      </c>
      <c r="Q99" s="229">
        <v>0</v>
      </c>
      <c r="R99" s="229">
        <f>Q99*H99</f>
        <v>0</v>
      </c>
      <c r="S99" s="229">
        <v>0</v>
      </c>
      <c r="T99" s="230">
        <f>S99*H99</f>
        <v>0</v>
      </c>
      <c r="AR99" s="23" t="s">
        <v>518</v>
      </c>
      <c r="AT99" s="23" t="s">
        <v>132</v>
      </c>
      <c r="AU99" s="23" t="s">
        <v>79</v>
      </c>
      <c r="AY99" s="23" t="s">
        <v>128</v>
      </c>
      <c r="BE99" s="231">
        <f>IF(N99="základní",J99,0)</f>
        <v>0</v>
      </c>
      <c r="BF99" s="231">
        <f>IF(N99="snížená",J99,0)</f>
        <v>0</v>
      </c>
      <c r="BG99" s="231">
        <f>IF(N99="zákl. přenesená",J99,0)</f>
        <v>0</v>
      </c>
      <c r="BH99" s="231">
        <f>IF(N99="sníž. přenesená",J99,0)</f>
        <v>0</v>
      </c>
      <c r="BI99" s="231">
        <f>IF(N99="nulová",J99,0)</f>
        <v>0</v>
      </c>
      <c r="BJ99" s="23" t="s">
        <v>77</v>
      </c>
      <c r="BK99" s="231">
        <f>ROUND(I99*H99,2)</f>
        <v>0</v>
      </c>
      <c r="BL99" s="23" t="s">
        <v>518</v>
      </c>
      <c r="BM99" s="23" t="s">
        <v>568</v>
      </c>
    </row>
    <row r="100" s="1" customFormat="1" ht="16.5" customHeight="1">
      <c r="B100" s="45"/>
      <c r="C100" s="220" t="s">
        <v>254</v>
      </c>
      <c r="D100" s="220" t="s">
        <v>132</v>
      </c>
      <c r="E100" s="221" t="s">
        <v>569</v>
      </c>
      <c r="F100" s="222" t="s">
        <v>570</v>
      </c>
      <c r="G100" s="223" t="s">
        <v>540</v>
      </c>
      <c r="H100" s="224">
        <v>1</v>
      </c>
      <c r="I100" s="225"/>
      <c r="J100" s="226">
        <f>ROUND(I100*H100,2)</f>
        <v>0</v>
      </c>
      <c r="K100" s="222" t="s">
        <v>21</v>
      </c>
      <c r="L100" s="71"/>
      <c r="M100" s="227" t="s">
        <v>21</v>
      </c>
      <c r="N100" s="228" t="s">
        <v>40</v>
      </c>
      <c r="O100" s="46"/>
      <c r="P100" s="229">
        <f>O100*H100</f>
        <v>0</v>
      </c>
      <c r="Q100" s="229">
        <v>0</v>
      </c>
      <c r="R100" s="229">
        <f>Q100*H100</f>
        <v>0</v>
      </c>
      <c r="S100" s="229">
        <v>0</v>
      </c>
      <c r="T100" s="230">
        <f>S100*H100</f>
        <v>0</v>
      </c>
      <c r="AR100" s="23" t="s">
        <v>518</v>
      </c>
      <c r="AT100" s="23" t="s">
        <v>132</v>
      </c>
      <c r="AU100" s="23" t="s">
        <v>79</v>
      </c>
      <c r="AY100" s="23" t="s">
        <v>128</v>
      </c>
      <c r="BE100" s="231">
        <f>IF(N100="základní",J100,0)</f>
        <v>0</v>
      </c>
      <c r="BF100" s="231">
        <f>IF(N100="snížená",J100,0)</f>
        <v>0</v>
      </c>
      <c r="BG100" s="231">
        <f>IF(N100="zákl. přenesená",J100,0)</f>
        <v>0</v>
      </c>
      <c r="BH100" s="231">
        <f>IF(N100="sníž. přenesená",J100,0)</f>
        <v>0</v>
      </c>
      <c r="BI100" s="231">
        <f>IF(N100="nulová",J100,0)</f>
        <v>0</v>
      </c>
      <c r="BJ100" s="23" t="s">
        <v>77</v>
      </c>
      <c r="BK100" s="231">
        <f>ROUND(I100*H100,2)</f>
        <v>0</v>
      </c>
      <c r="BL100" s="23" t="s">
        <v>518</v>
      </c>
      <c r="BM100" s="23" t="s">
        <v>571</v>
      </c>
    </row>
    <row r="101" s="11" customFormat="1">
      <c r="B101" s="238"/>
      <c r="C101" s="239"/>
      <c r="D101" s="232" t="s">
        <v>191</v>
      </c>
      <c r="E101" s="240" t="s">
        <v>21</v>
      </c>
      <c r="F101" s="241" t="s">
        <v>572</v>
      </c>
      <c r="G101" s="239"/>
      <c r="H101" s="242">
        <v>1</v>
      </c>
      <c r="I101" s="243"/>
      <c r="J101" s="239"/>
      <c r="K101" s="239"/>
      <c r="L101" s="244"/>
      <c r="M101" s="245"/>
      <c r="N101" s="246"/>
      <c r="O101" s="246"/>
      <c r="P101" s="246"/>
      <c r="Q101" s="246"/>
      <c r="R101" s="246"/>
      <c r="S101" s="246"/>
      <c r="T101" s="247"/>
      <c r="AT101" s="248" t="s">
        <v>191</v>
      </c>
      <c r="AU101" s="248" t="s">
        <v>79</v>
      </c>
      <c r="AV101" s="11" t="s">
        <v>79</v>
      </c>
      <c r="AW101" s="11" t="s">
        <v>33</v>
      </c>
      <c r="AX101" s="11" t="s">
        <v>77</v>
      </c>
      <c r="AY101" s="248" t="s">
        <v>128</v>
      </c>
    </row>
    <row r="102" s="1" customFormat="1" ht="16.5" customHeight="1">
      <c r="B102" s="45"/>
      <c r="C102" s="220" t="s">
        <v>259</v>
      </c>
      <c r="D102" s="220" t="s">
        <v>132</v>
      </c>
      <c r="E102" s="221" t="s">
        <v>573</v>
      </c>
      <c r="F102" s="222" t="s">
        <v>574</v>
      </c>
      <c r="G102" s="223" t="s">
        <v>540</v>
      </c>
      <c r="H102" s="224">
        <v>1</v>
      </c>
      <c r="I102" s="225"/>
      <c r="J102" s="226">
        <f>ROUND(I102*H102,2)</f>
        <v>0</v>
      </c>
      <c r="K102" s="222" t="s">
        <v>21</v>
      </c>
      <c r="L102" s="71"/>
      <c r="M102" s="227" t="s">
        <v>21</v>
      </c>
      <c r="N102" s="228" t="s">
        <v>40</v>
      </c>
      <c r="O102" s="46"/>
      <c r="P102" s="229">
        <f>O102*H102</f>
        <v>0</v>
      </c>
      <c r="Q102" s="229">
        <v>0</v>
      </c>
      <c r="R102" s="229">
        <f>Q102*H102</f>
        <v>0</v>
      </c>
      <c r="S102" s="229">
        <v>0</v>
      </c>
      <c r="T102" s="230">
        <f>S102*H102</f>
        <v>0</v>
      </c>
      <c r="AR102" s="23" t="s">
        <v>518</v>
      </c>
      <c r="AT102" s="23" t="s">
        <v>132</v>
      </c>
      <c r="AU102" s="23" t="s">
        <v>79</v>
      </c>
      <c r="AY102" s="23" t="s">
        <v>128</v>
      </c>
      <c r="BE102" s="231">
        <f>IF(N102="základní",J102,0)</f>
        <v>0</v>
      </c>
      <c r="BF102" s="231">
        <f>IF(N102="snížená",J102,0)</f>
        <v>0</v>
      </c>
      <c r="BG102" s="231">
        <f>IF(N102="zákl. přenesená",J102,0)</f>
        <v>0</v>
      </c>
      <c r="BH102" s="231">
        <f>IF(N102="sníž. přenesená",J102,0)</f>
        <v>0</v>
      </c>
      <c r="BI102" s="231">
        <f>IF(N102="nulová",J102,0)</f>
        <v>0</v>
      </c>
      <c r="BJ102" s="23" t="s">
        <v>77</v>
      </c>
      <c r="BK102" s="231">
        <f>ROUND(I102*H102,2)</f>
        <v>0</v>
      </c>
      <c r="BL102" s="23" t="s">
        <v>518</v>
      </c>
      <c r="BM102" s="23" t="s">
        <v>575</v>
      </c>
    </row>
    <row r="103" s="11" customFormat="1">
      <c r="B103" s="238"/>
      <c r="C103" s="239"/>
      <c r="D103" s="232" t="s">
        <v>191</v>
      </c>
      <c r="E103" s="240" t="s">
        <v>21</v>
      </c>
      <c r="F103" s="241" t="s">
        <v>572</v>
      </c>
      <c r="G103" s="239"/>
      <c r="H103" s="242">
        <v>1</v>
      </c>
      <c r="I103" s="243"/>
      <c r="J103" s="239"/>
      <c r="K103" s="239"/>
      <c r="L103" s="244"/>
      <c r="M103" s="284"/>
      <c r="N103" s="285"/>
      <c r="O103" s="285"/>
      <c r="P103" s="285"/>
      <c r="Q103" s="285"/>
      <c r="R103" s="285"/>
      <c r="S103" s="285"/>
      <c r="T103" s="286"/>
      <c r="AT103" s="248" t="s">
        <v>191</v>
      </c>
      <c r="AU103" s="248" t="s">
        <v>79</v>
      </c>
      <c r="AV103" s="11" t="s">
        <v>79</v>
      </c>
      <c r="AW103" s="11" t="s">
        <v>33</v>
      </c>
      <c r="AX103" s="11" t="s">
        <v>77</v>
      </c>
      <c r="AY103" s="248" t="s">
        <v>128</v>
      </c>
    </row>
    <row r="104" s="1" customFormat="1" ht="6.96" customHeight="1">
      <c r="B104" s="66"/>
      <c r="C104" s="67"/>
      <c r="D104" s="67"/>
      <c r="E104" s="67"/>
      <c r="F104" s="67"/>
      <c r="G104" s="67"/>
      <c r="H104" s="67"/>
      <c r="I104" s="165"/>
      <c r="J104" s="67"/>
      <c r="K104" s="67"/>
      <c r="L104" s="71"/>
    </row>
  </sheetData>
  <sheetProtection sheet="1" autoFilter="0" formatColumns="0" formatRows="0" objects="1" scenarios="1" spinCount="100000" saltValue="twN94x9ikmjKF6hkii14fBJ1f19WI5xCv8+Zb2knLWdXmegD8sZo1lr1SkHYGZkFCALdseZyP9DkYJBS0GYbWg==" hashValue="kCazNL5ovxz5caB8fbHFyrVdBIl541cT/p9p8CcKs3sjIwXEpSyBcHsYViziJjrxQWFKafT1hGwnUmbd5pbPEg==" algorithmName="SHA-512" password="CC35"/>
  <autoFilter ref="C78:K103"/>
  <mergeCells count="10">
    <mergeCell ref="E7:H7"/>
    <mergeCell ref="E9:H9"/>
    <mergeCell ref="E24:H24"/>
    <mergeCell ref="E45:H45"/>
    <mergeCell ref="E47:H47"/>
    <mergeCell ref="J51:J52"/>
    <mergeCell ref="E69:H69"/>
    <mergeCell ref="E71:H71"/>
    <mergeCell ref="G1:H1"/>
    <mergeCell ref="L2:V2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5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0"/>
      <c r="B1" s="136"/>
      <c r="C1" s="136"/>
      <c r="D1" s="137" t="s">
        <v>1</v>
      </c>
      <c r="E1" s="136"/>
      <c r="F1" s="138" t="s">
        <v>93</v>
      </c>
      <c r="G1" s="138" t="s">
        <v>94</v>
      </c>
      <c r="H1" s="138"/>
      <c r="I1" s="139"/>
      <c r="J1" s="138" t="s">
        <v>95</v>
      </c>
      <c r="K1" s="137" t="s">
        <v>96</v>
      </c>
      <c r="L1" s="138" t="s">
        <v>97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ht="36.96" customHeight="1">
      <c r="L2"/>
      <c r="AT2" s="23" t="s">
        <v>92</v>
      </c>
    </row>
    <row r="3" ht="6.96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79</v>
      </c>
    </row>
    <row r="4" ht="36.96" customHeight="1">
      <c r="B4" s="27"/>
      <c r="C4" s="28"/>
      <c r="D4" s="29" t="s">
        <v>98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ht="6.96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ht="16.5" customHeight="1">
      <c r="B7" s="27"/>
      <c r="C7" s="28"/>
      <c r="D7" s="28"/>
      <c r="E7" s="142" t="str">
        <f>'Rekapitulace stavby'!K6</f>
        <v>SÚ Wilsonova</v>
      </c>
      <c r="F7" s="39"/>
      <c r="G7" s="39"/>
      <c r="H7" s="39"/>
      <c r="I7" s="141"/>
      <c r="J7" s="28"/>
      <c r="K7" s="30"/>
    </row>
    <row r="8" s="1" customFormat="1">
      <c r="B8" s="45"/>
      <c r="C8" s="46"/>
      <c r="D8" s="39" t="s">
        <v>99</v>
      </c>
      <c r="E8" s="46"/>
      <c r="F8" s="46"/>
      <c r="G8" s="46"/>
      <c r="H8" s="46"/>
      <c r="I8" s="143"/>
      <c r="J8" s="46"/>
      <c r="K8" s="50"/>
    </row>
    <row r="9" s="1" customFormat="1" ht="36.96" customHeight="1">
      <c r="B9" s="45"/>
      <c r="C9" s="46"/>
      <c r="D9" s="46"/>
      <c r="E9" s="144" t="s">
        <v>576</v>
      </c>
      <c r="F9" s="46"/>
      <c r="G9" s="46"/>
      <c r="H9" s="46"/>
      <c r="I9" s="143"/>
      <c r="J9" s="46"/>
      <c r="K9" s="50"/>
    </row>
    <row r="10" s="1" customFormat="1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6. 2. 2018</v>
      </c>
      <c r="K12" s="50"/>
    </row>
    <row r="13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="1" customFormat="1" ht="18" customHeight="1">
      <c r="B15" s="45"/>
      <c r="C15" s="46"/>
      <c r="D15" s="46"/>
      <c r="E15" s="34" t="s">
        <v>24</v>
      </c>
      <c r="F15" s="46"/>
      <c r="G15" s="46"/>
      <c r="H15" s="46"/>
      <c r="I15" s="145" t="s">
        <v>29</v>
      </c>
      <c r="J15" s="34" t="s">
        <v>21</v>
      </c>
      <c r="K15" s="50"/>
    </row>
    <row r="16" s="1" customFormat="1" ht="6.96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="1" customFormat="1" ht="14.4" customHeight="1">
      <c r="B17" s="45"/>
      <c r="C17" s="46"/>
      <c r="D17" s="39" t="s">
        <v>30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29</v>
      </c>
      <c r="J18" s="34" t="str">
        <f>IF('Rekapitulace stavby'!AN14="Vyplň údaj","",IF('Rekapitulace stavby'!AN14="","",'Rekapitulace stavby'!AN14))</f>
        <v/>
      </c>
      <c r="K18" s="50"/>
    </row>
    <row r="19" s="1" customFormat="1" ht="6.96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="1" customFormat="1" ht="14.4" customHeight="1">
      <c r="B20" s="45"/>
      <c r="C20" s="46"/>
      <c r="D20" s="39" t="s">
        <v>32</v>
      </c>
      <c r="E20" s="46"/>
      <c r="F20" s="46"/>
      <c r="G20" s="46"/>
      <c r="H20" s="46"/>
      <c r="I20" s="145" t="s">
        <v>28</v>
      </c>
      <c r="J20" s="34" t="s">
        <v>21</v>
      </c>
      <c r="K20" s="50"/>
    </row>
    <row r="21" s="1" customFormat="1" ht="18" customHeight="1">
      <c r="B21" s="45"/>
      <c r="C21" s="46"/>
      <c r="D21" s="46"/>
      <c r="E21" s="34" t="s">
        <v>24</v>
      </c>
      <c r="F21" s="46"/>
      <c r="G21" s="46"/>
      <c r="H21" s="46"/>
      <c r="I21" s="145" t="s">
        <v>29</v>
      </c>
      <c r="J21" s="34" t="s">
        <v>21</v>
      </c>
      <c r="K21" s="50"/>
    </row>
    <row r="22" s="1" customFormat="1" ht="6.96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="1" customFormat="1" ht="14.4" customHeight="1">
      <c r="B23" s="45"/>
      <c r="C23" s="46"/>
      <c r="D23" s="39" t="s">
        <v>34</v>
      </c>
      <c r="E23" s="46"/>
      <c r="F23" s="46"/>
      <c r="G23" s="46"/>
      <c r="H23" s="46"/>
      <c r="I23" s="143"/>
      <c r="J23" s="46"/>
      <c r="K23" s="50"/>
    </row>
    <row r="24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="1" customFormat="1" ht="6.96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="1" customFormat="1" ht="6.96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="1" customFormat="1" ht="25.44" customHeight="1">
      <c r="B27" s="45"/>
      <c r="C27" s="46"/>
      <c r="D27" s="153" t="s">
        <v>35</v>
      </c>
      <c r="E27" s="46"/>
      <c r="F27" s="46"/>
      <c r="G27" s="46"/>
      <c r="H27" s="46"/>
      <c r="I27" s="143"/>
      <c r="J27" s="154">
        <f>ROUND(J79,2)</f>
        <v>0</v>
      </c>
      <c r="K27" s="50"/>
    </row>
    <row r="28" s="1" customFormat="1" ht="6.96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="1" customFormat="1" ht="14.4" customHeight="1">
      <c r="B29" s="45"/>
      <c r="C29" s="46"/>
      <c r="D29" s="46"/>
      <c r="E29" s="46"/>
      <c r="F29" s="51" t="s">
        <v>37</v>
      </c>
      <c r="G29" s="46"/>
      <c r="H29" s="46"/>
      <c r="I29" s="155" t="s">
        <v>36</v>
      </c>
      <c r="J29" s="51" t="s">
        <v>38</v>
      </c>
      <c r="K29" s="50"/>
    </row>
    <row r="30" s="1" customFormat="1" ht="14.4" customHeight="1">
      <c r="B30" s="45"/>
      <c r="C30" s="46"/>
      <c r="D30" s="54" t="s">
        <v>39</v>
      </c>
      <c r="E30" s="54" t="s">
        <v>40</v>
      </c>
      <c r="F30" s="156">
        <f>ROUND(SUM(BE79:BE103), 2)</f>
        <v>0</v>
      </c>
      <c r="G30" s="46"/>
      <c r="H30" s="46"/>
      <c r="I30" s="157">
        <v>0.20999999999999999</v>
      </c>
      <c r="J30" s="156">
        <f>ROUND(ROUND((SUM(BE79:BE103)), 2)*I30, 2)</f>
        <v>0</v>
      </c>
      <c r="K30" s="50"/>
    </row>
    <row r="31" s="1" customFormat="1" ht="14.4" customHeight="1">
      <c r="B31" s="45"/>
      <c r="C31" s="46"/>
      <c r="D31" s="46"/>
      <c r="E31" s="54" t="s">
        <v>41</v>
      </c>
      <c r="F31" s="156">
        <f>ROUND(SUM(BF79:BF103), 2)</f>
        <v>0</v>
      </c>
      <c r="G31" s="46"/>
      <c r="H31" s="46"/>
      <c r="I31" s="157">
        <v>0.14999999999999999</v>
      </c>
      <c r="J31" s="156">
        <f>ROUND(ROUND((SUM(BF79:BF103)), 2)*I31, 2)</f>
        <v>0</v>
      </c>
      <c r="K31" s="50"/>
    </row>
    <row r="32" hidden="1" s="1" customFormat="1" ht="14.4" customHeight="1">
      <c r="B32" s="45"/>
      <c r="C32" s="46"/>
      <c r="D32" s="46"/>
      <c r="E32" s="54" t="s">
        <v>42</v>
      </c>
      <c r="F32" s="156">
        <f>ROUND(SUM(BG79:BG103), 2)</f>
        <v>0</v>
      </c>
      <c r="G32" s="46"/>
      <c r="H32" s="46"/>
      <c r="I32" s="157">
        <v>0.20999999999999999</v>
      </c>
      <c r="J32" s="156">
        <v>0</v>
      </c>
      <c r="K32" s="50"/>
    </row>
    <row r="33" hidden="1" s="1" customFormat="1" ht="14.4" customHeight="1">
      <c r="B33" s="45"/>
      <c r="C33" s="46"/>
      <c r="D33" s="46"/>
      <c r="E33" s="54" t="s">
        <v>43</v>
      </c>
      <c r="F33" s="156">
        <f>ROUND(SUM(BH79:BH103), 2)</f>
        <v>0</v>
      </c>
      <c r="G33" s="46"/>
      <c r="H33" s="46"/>
      <c r="I33" s="157">
        <v>0.14999999999999999</v>
      </c>
      <c r="J33" s="156">
        <v>0</v>
      </c>
      <c r="K33" s="50"/>
    </row>
    <row r="34" hidden="1" s="1" customFormat="1" ht="14.4" customHeight="1">
      <c r="B34" s="45"/>
      <c r="C34" s="46"/>
      <c r="D34" s="46"/>
      <c r="E34" s="54" t="s">
        <v>44</v>
      </c>
      <c r="F34" s="156">
        <f>ROUND(SUM(BI79:BI103), 2)</f>
        <v>0</v>
      </c>
      <c r="G34" s="46"/>
      <c r="H34" s="46"/>
      <c r="I34" s="157">
        <v>0</v>
      </c>
      <c r="J34" s="156">
        <v>0</v>
      </c>
      <c r="K34" s="50"/>
    </row>
    <row r="35" s="1" customFormat="1" ht="6.96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="1" customFormat="1" ht="25.44" customHeight="1">
      <c r="B36" s="45"/>
      <c r="C36" s="158"/>
      <c r="D36" s="159" t="s">
        <v>45</v>
      </c>
      <c r="E36" s="97"/>
      <c r="F36" s="97"/>
      <c r="G36" s="160" t="s">
        <v>46</v>
      </c>
      <c r="H36" s="161" t="s">
        <v>47</v>
      </c>
      <c r="I36" s="162"/>
      <c r="J36" s="163">
        <f>SUM(J27:J34)</f>
        <v>0</v>
      </c>
      <c r="K36" s="164"/>
    </row>
    <row r="37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="1" customFormat="1" ht="6.96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="1" customFormat="1" ht="36.96" customHeight="1">
      <c r="B42" s="45"/>
      <c r="C42" s="29" t="s">
        <v>101</v>
      </c>
      <c r="D42" s="46"/>
      <c r="E42" s="46"/>
      <c r="F42" s="46"/>
      <c r="G42" s="46"/>
      <c r="H42" s="46"/>
      <c r="I42" s="143"/>
      <c r="J42" s="46"/>
      <c r="K42" s="50"/>
    </row>
    <row r="43" s="1" customFormat="1" ht="6.96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="1" customFormat="1" ht="16.5" customHeight="1">
      <c r="B45" s="45"/>
      <c r="C45" s="46"/>
      <c r="D45" s="46"/>
      <c r="E45" s="142" t="str">
        <f>E7</f>
        <v>SÚ Wilsonova</v>
      </c>
      <c r="F45" s="39"/>
      <c r="G45" s="39"/>
      <c r="H45" s="39"/>
      <c r="I45" s="143"/>
      <c r="J45" s="46"/>
      <c r="K45" s="50"/>
    </row>
    <row r="46" s="1" customFormat="1" ht="14.4" customHeight="1">
      <c r="B46" s="45"/>
      <c r="C46" s="39" t="s">
        <v>99</v>
      </c>
      <c r="D46" s="46"/>
      <c r="E46" s="46"/>
      <c r="F46" s="46"/>
      <c r="G46" s="46"/>
      <c r="H46" s="46"/>
      <c r="I46" s="143"/>
      <c r="J46" s="46"/>
      <c r="K46" s="50"/>
    </row>
    <row r="47" s="1" customFormat="1" ht="17.25" customHeight="1">
      <c r="B47" s="45"/>
      <c r="C47" s="46"/>
      <c r="D47" s="46"/>
      <c r="E47" s="144" t="str">
        <f>E9</f>
        <v>04 - Výměna talířů II. etapa</v>
      </c>
      <c r="F47" s="46"/>
      <c r="G47" s="46"/>
      <c r="H47" s="46"/>
      <c r="I47" s="143"/>
      <c r="J47" s="46"/>
      <c r="K47" s="50"/>
    </row>
    <row r="48" s="1" customFormat="1" ht="6.96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="1" customFormat="1" ht="18" customHeight="1">
      <c r="B49" s="45"/>
      <c r="C49" s="39" t="s">
        <v>23</v>
      </c>
      <c r="D49" s="46"/>
      <c r="E49" s="46"/>
      <c r="F49" s="34" t="str">
        <f>F12</f>
        <v xml:space="preserve"> </v>
      </c>
      <c r="G49" s="46"/>
      <c r="H49" s="46"/>
      <c r="I49" s="145" t="s">
        <v>25</v>
      </c>
      <c r="J49" s="146" t="str">
        <f>IF(J12="","",J12)</f>
        <v>6. 2. 2018</v>
      </c>
      <c r="K49" s="50"/>
    </row>
    <row r="50" s="1" customFormat="1" ht="6.96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="1" customFormat="1">
      <c r="B51" s="45"/>
      <c r="C51" s="39" t="s">
        <v>27</v>
      </c>
      <c r="D51" s="46"/>
      <c r="E51" s="46"/>
      <c r="F51" s="34" t="str">
        <f>E15</f>
        <v xml:space="preserve"> </v>
      </c>
      <c r="G51" s="46"/>
      <c r="H51" s="46"/>
      <c r="I51" s="145" t="s">
        <v>32</v>
      </c>
      <c r="J51" s="43" t="str">
        <f>E21</f>
        <v xml:space="preserve"> </v>
      </c>
      <c r="K51" s="50"/>
    </row>
    <row r="52" s="1" customFormat="1" ht="14.4" customHeight="1">
      <c r="B52" s="45"/>
      <c r="C52" s="39" t="s">
        <v>30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="1" customFormat="1" ht="10.32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="1" customFormat="1" ht="29.28" customHeight="1">
      <c r="B54" s="45"/>
      <c r="C54" s="171" t="s">
        <v>102</v>
      </c>
      <c r="D54" s="158"/>
      <c r="E54" s="158"/>
      <c r="F54" s="158"/>
      <c r="G54" s="158"/>
      <c r="H54" s="158"/>
      <c r="I54" s="172"/>
      <c r="J54" s="173" t="s">
        <v>103</v>
      </c>
      <c r="K54" s="174"/>
    </row>
    <row r="55" s="1" customFormat="1" ht="10.32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="1" customFormat="1" ht="29.28" customHeight="1">
      <c r="B56" s="45"/>
      <c r="C56" s="175" t="s">
        <v>104</v>
      </c>
      <c r="D56" s="46"/>
      <c r="E56" s="46"/>
      <c r="F56" s="46"/>
      <c r="G56" s="46"/>
      <c r="H56" s="46"/>
      <c r="I56" s="143"/>
      <c r="J56" s="154">
        <f>J79</f>
        <v>0</v>
      </c>
      <c r="K56" s="50"/>
      <c r="AU56" s="23" t="s">
        <v>105</v>
      </c>
    </row>
    <row r="57" s="7" customFormat="1" ht="24.96" customHeight="1">
      <c r="B57" s="176"/>
      <c r="C57" s="177"/>
      <c r="D57" s="178" t="s">
        <v>508</v>
      </c>
      <c r="E57" s="179"/>
      <c r="F57" s="179"/>
      <c r="G57" s="179"/>
      <c r="H57" s="179"/>
      <c r="I57" s="180"/>
      <c r="J57" s="181">
        <f>J80</f>
        <v>0</v>
      </c>
      <c r="K57" s="182"/>
    </row>
    <row r="58" s="8" customFormat="1" ht="19.92" customHeight="1">
      <c r="B58" s="183"/>
      <c r="C58" s="184"/>
      <c r="D58" s="185" t="s">
        <v>509</v>
      </c>
      <c r="E58" s="186"/>
      <c r="F58" s="186"/>
      <c r="G58" s="186"/>
      <c r="H58" s="186"/>
      <c r="I58" s="187"/>
      <c r="J58" s="188">
        <f>J81</f>
        <v>0</v>
      </c>
      <c r="K58" s="189"/>
    </row>
    <row r="59" s="8" customFormat="1" ht="19.92" customHeight="1">
      <c r="B59" s="183"/>
      <c r="C59" s="184"/>
      <c r="D59" s="185" t="s">
        <v>510</v>
      </c>
      <c r="E59" s="186"/>
      <c r="F59" s="186"/>
      <c r="G59" s="186"/>
      <c r="H59" s="186"/>
      <c r="I59" s="187"/>
      <c r="J59" s="188">
        <f>J98</f>
        <v>0</v>
      </c>
      <c r="K59" s="189"/>
    </row>
    <row r="60" s="1" customFormat="1" ht="21.84" customHeight="1">
      <c r="B60" s="45"/>
      <c r="C60" s="46"/>
      <c r="D60" s="46"/>
      <c r="E60" s="46"/>
      <c r="F60" s="46"/>
      <c r="G60" s="46"/>
      <c r="H60" s="46"/>
      <c r="I60" s="143"/>
      <c r="J60" s="46"/>
      <c r="K60" s="50"/>
    </row>
    <row r="61" s="1" customFormat="1" ht="6.96" customHeight="1">
      <c r="B61" s="66"/>
      <c r="C61" s="67"/>
      <c r="D61" s="67"/>
      <c r="E61" s="67"/>
      <c r="F61" s="67"/>
      <c r="G61" s="67"/>
      <c r="H61" s="67"/>
      <c r="I61" s="165"/>
      <c r="J61" s="67"/>
      <c r="K61" s="68"/>
    </row>
    <row r="65" s="1" customFormat="1" ht="6.96" customHeight="1">
      <c r="B65" s="69"/>
      <c r="C65" s="70"/>
      <c r="D65" s="70"/>
      <c r="E65" s="70"/>
      <c r="F65" s="70"/>
      <c r="G65" s="70"/>
      <c r="H65" s="70"/>
      <c r="I65" s="168"/>
      <c r="J65" s="70"/>
      <c r="K65" s="70"/>
      <c r="L65" s="71"/>
    </row>
    <row r="66" s="1" customFormat="1" ht="36.96" customHeight="1">
      <c r="B66" s="45"/>
      <c r="C66" s="72" t="s">
        <v>112</v>
      </c>
      <c r="D66" s="73"/>
      <c r="E66" s="73"/>
      <c r="F66" s="73"/>
      <c r="G66" s="73"/>
      <c r="H66" s="73"/>
      <c r="I66" s="190"/>
      <c r="J66" s="73"/>
      <c r="K66" s="73"/>
      <c r="L66" s="71"/>
    </row>
    <row r="67" s="1" customFormat="1" ht="6.96" customHeight="1">
      <c r="B67" s="45"/>
      <c r="C67" s="73"/>
      <c r="D67" s="73"/>
      <c r="E67" s="73"/>
      <c r="F67" s="73"/>
      <c r="G67" s="73"/>
      <c r="H67" s="73"/>
      <c r="I67" s="190"/>
      <c r="J67" s="73"/>
      <c r="K67" s="73"/>
      <c r="L67" s="71"/>
    </row>
    <row r="68" s="1" customFormat="1" ht="14.4" customHeight="1">
      <c r="B68" s="45"/>
      <c r="C68" s="75" t="s">
        <v>18</v>
      </c>
      <c r="D68" s="73"/>
      <c r="E68" s="73"/>
      <c r="F68" s="73"/>
      <c r="G68" s="73"/>
      <c r="H68" s="73"/>
      <c r="I68" s="190"/>
      <c r="J68" s="73"/>
      <c r="K68" s="73"/>
      <c r="L68" s="71"/>
    </row>
    <row r="69" s="1" customFormat="1" ht="16.5" customHeight="1">
      <c r="B69" s="45"/>
      <c r="C69" s="73"/>
      <c r="D69" s="73"/>
      <c r="E69" s="191" t="str">
        <f>E7</f>
        <v>SÚ Wilsonova</v>
      </c>
      <c r="F69" s="75"/>
      <c r="G69" s="75"/>
      <c r="H69" s="75"/>
      <c r="I69" s="190"/>
      <c r="J69" s="73"/>
      <c r="K69" s="73"/>
      <c r="L69" s="71"/>
    </row>
    <row r="70" s="1" customFormat="1" ht="14.4" customHeight="1">
      <c r="B70" s="45"/>
      <c r="C70" s="75" t="s">
        <v>99</v>
      </c>
      <c r="D70" s="73"/>
      <c r="E70" s="73"/>
      <c r="F70" s="73"/>
      <c r="G70" s="73"/>
      <c r="H70" s="73"/>
      <c r="I70" s="190"/>
      <c r="J70" s="73"/>
      <c r="K70" s="73"/>
      <c r="L70" s="71"/>
    </row>
    <row r="71" s="1" customFormat="1" ht="17.25" customHeight="1">
      <c r="B71" s="45"/>
      <c r="C71" s="73"/>
      <c r="D71" s="73"/>
      <c r="E71" s="81" t="str">
        <f>E9</f>
        <v>04 - Výměna talířů II. etapa</v>
      </c>
      <c r="F71" s="73"/>
      <c r="G71" s="73"/>
      <c r="H71" s="73"/>
      <c r="I71" s="190"/>
      <c r="J71" s="73"/>
      <c r="K71" s="73"/>
      <c r="L71" s="71"/>
    </row>
    <row r="72" s="1" customFormat="1" ht="6.96" customHeight="1">
      <c r="B72" s="45"/>
      <c r="C72" s="73"/>
      <c r="D72" s="73"/>
      <c r="E72" s="73"/>
      <c r="F72" s="73"/>
      <c r="G72" s="73"/>
      <c r="H72" s="73"/>
      <c r="I72" s="190"/>
      <c r="J72" s="73"/>
      <c r="K72" s="73"/>
      <c r="L72" s="71"/>
    </row>
    <row r="73" s="1" customFormat="1" ht="18" customHeight="1">
      <c r="B73" s="45"/>
      <c r="C73" s="75" t="s">
        <v>23</v>
      </c>
      <c r="D73" s="73"/>
      <c r="E73" s="73"/>
      <c r="F73" s="192" t="str">
        <f>F12</f>
        <v xml:space="preserve"> </v>
      </c>
      <c r="G73" s="73"/>
      <c r="H73" s="73"/>
      <c r="I73" s="193" t="s">
        <v>25</v>
      </c>
      <c r="J73" s="84" t="str">
        <f>IF(J12="","",J12)</f>
        <v>6. 2. 2018</v>
      </c>
      <c r="K73" s="73"/>
      <c r="L73" s="71"/>
    </row>
    <row r="74" s="1" customFormat="1" ht="6.96" customHeight="1">
      <c r="B74" s="45"/>
      <c r="C74" s="73"/>
      <c r="D74" s="73"/>
      <c r="E74" s="73"/>
      <c r="F74" s="73"/>
      <c r="G74" s="73"/>
      <c r="H74" s="73"/>
      <c r="I74" s="190"/>
      <c r="J74" s="73"/>
      <c r="K74" s="73"/>
      <c r="L74" s="71"/>
    </row>
    <row r="75" s="1" customFormat="1">
      <c r="B75" s="45"/>
      <c r="C75" s="75" t="s">
        <v>27</v>
      </c>
      <c r="D75" s="73"/>
      <c r="E75" s="73"/>
      <c r="F75" s="192" t="str">
        <f>E15</f>
        <v xml:space="preserve"> </v>
      </c>
      <c r="G75" s="73"/>
      <c r="H75" s="73"/>
      <c r="I75" s="193" t="s">
        <v>32</v>
      </c>
      <c r="J75" s="192" t="str">
        <f>E21</f>
        <v xml:space="preserve"> </v>
      </c>
      <c r="K75" s="73"/>
      <c r="L75" s="71"/>
    </row>
    <row r="76" s="1" customFormat="1" ht="14.4" customHeight="1">
      <c r="B76" s="45"/>
      <c r="C76" s="75" t="s">
        <v>30</v>
      </c>
      <c r="D76" s="73"/>
      <c r="E76" s="73"/>
      <c r="F76" s="192" t="str">
        <f>IF(E18="","",E18)</f>
        <v/>
      </c>
      <c r="G76" s="73"/>
      <c r="H76" s="73"/>
      <c r="I76" s="190"/>
      <c r="J76" s="73"/>
      <c r="K76" s="73"/>
      <c r="L76" s="71"/>
    </row>
    <row r="77" s="1" customFormat="1" ht="10.32" customHeight="1">
      <c r="B77" s="45"/>
      <c r="C77" s="73"/>
      <c r="D77" s="73"/>
      <c r="E77" s="73"/>
      <c r="F77" s="73"/>
      <c r="G77" s="73"/>
      <c r="H77" s="73"/>
      <c r="I77" s="190"/>
      <c r="J77" s="73"/>
      <c r="K77" s="73"/>
      <c r="L77" s="71"/>
    </row>
    <row r="78" s="9" customFormat="1" ht="29.28" customHeight="1">
      <c r="B78" s="194"/>
      <c r="C78" s="195" t="s">
        <v>113</v>
      </c>
      <c r="D78" s="196" t="s">
        <v>54</v>
      </c>
      <c r="E78" s="196" t="s">
        <v>50</v>
      </c>
      <c r="F78" s="196" t="s">
        <v>114</v>
      </c>
      <c r="G78" s="196" t="s">
        <v>115</v>
      </c>
      <c r="H78" s="196" t="s">
        <v>116</v>
      </c>
      <c r="I78" s="197" t="s">
        <v>117</v>
      </c>
      <c r="J78" s="196" t="s">
        <v>103</v>
      </c>
      <c r="K78" s="198" t="s">
        <v>118</v>
      </c>
      <c r="L78" s="199"/>
      <c r="M78" s="101" t="s">
        <v>119</v>
      </c>
      <c r="N78" s="102" t="s">
        <v>39</v>
      </c>
      <c r="O78" s="102" t="s">
        <v>120</v>
      </c>
      <c r="P78" s="102" t="s">
        <v>121</v>
      </c>
      <c r="Q78" s="102" t="s">
        <v>122</v>
      </c>
      <c r="R78" s="102" t="s">
        <v>123</v>
      </c>
      <c r="S78" s="102" t="s">
        <v>124</v>
      </c>
      <c r="T78" s="103" t="s">
        <v>125</v>
      </c>
    </row>
    <row r="79" s="1" customFormat="1" ht="29.28" customHeight="1">
      <c r="B79" s="45"/>
      <c r="C79" s="107" t="s">
        <v>104</v>
      </c>
      <c r="D79" s="73"/>
      <c r="E79" s="73"/>
      <c r="F79" s="73"/>
      <c r="G79" s="73"/>
      <c r="H79" s="73"/>
      <c r="I79" s="190"/>
      <c r="J79" s="200">
        <f>BK79</f>
        <v>0</v>
      </c>
      <c r="K79" s="73"/>
      <c r="L79" s="71"/>
      <c r="M79" s="104"/>
      <c r="N79" s="105"/>
      <c r="O79" s="105"/>
      <c r="P79" s="201">
        <f>P80</f>
        <v>0</v>
      </c>
      <c r="Q79" s="105"/>
      <c r="R79" s="201">
        <f>R80</f>
        <v>0</v>
      </c>
      <c r="S79" s="105"/>
      <c r="T79" s="202">
        <f>T80</f>
        <v>0</v>
      </c>
      <c r="AT79" s="23" t="s">
        <v>68</v>
      </c>
      <c r="AU79" s="23" t="s">
        <v>105</v>
      </c>
      <c r="BK79" s="203">
        <f>BK80</f>
        <v>0</v>
      </c>
    </row>
    <row r="80" s="10" customFormat="1" ht="37.44" customHeight="1">
      <c r="B80" s="204"/>
      <c r="C80" s="205"/>
      <c r="D80" s="206" t="s">
        <v>68</v>
      </c>
      <c r="E80" s="207" t="s">
        <v>511</v>
      </c>
      <c r="F80" s="207" t="s">
        <v>512</v>
      </c>
      <c r="G80" s="205"/>
      <c r="H80" s="205"/>
      <c r="I80" s="208"/>
      <c r="J80" s="209">
        <f>BK80</f>
        <v>0</v>
      </c>
      <c r="K80" s="205"/>
      <c r="L80" s="210"/>
      <c r="M80" s="211"/>
      <c r="N80" s="212"/>
      <c r="O80" s="212"/>
      <c r="P80" s="213">
        <f>P81+P98</f>
        <v>0</v>
      </c>
      <c r="Q80" s="212"/>
      <c r="R80" s="213">
        <f>R81+R98</f>
        <v>0</v>
      </c>
      <c r="S80" s="212"/>
      <c r="T80" s="214">
        <f>T81+T98</f>
        <v>0</v>
      </c>
      <c r="AR80" s="215" t="s">
        <v>131</v>
      </c>
      <c r="AT80" s="216" t="s">
        <v>68</v>
      </c>
      <c r="AU80" s="216" t="s">
        <v>69</v>
      </c>
      <c r="AY80" s="215" t="s">
        <v>128</v>
      </c>
      <c r="BK80" s="217">
        <f>BK81+BK98</f>
        <v>0</v>
      </c>
    </row>
    <row r="81" s="10" customFormat="1" ht="19.92" customHeight="1">
      <c r="B81" s="204"/>
      <c r="C81" s="205"/>
      <c r="D81" s="206" t="s">
        <v>68</v>
      </c>
      <c r="E81" s="218" t="s">
        <v>513</v>
      </c>
      <c r="F81" s="218" t="s">
        <v>514</v>
      </c>
      <c r="G81" s="205"/>
      <c r="H81" s="205"/>
      <c r="I81" s="208"/>
      <c r="J81" s="219">
        <f>BK81</f>
        <v>0</v>
      </c>
      <c r="K81" s="205"/>
      <c r="L81" s="210"/>
      <c r="M81" s="211"/>
      <c r="N81" s="212"/>
      <c r="O81" s="212"/>
      <c r="P81" s="213">
        <f>SUM(P82:P97)</f>
        <v>0</v>
      </c>
      <c r="Q81" s="212"/>
      <c r="R81" s="213">
        <f>SUM(R82:R97)</f>
        <v>0</v>
      </c>
      <c r="S81" s="212"/>
      <c r="T81" s="214">
        <f>SUM(T82:T97)</f>
        <v>0</v>
      </c>
      <c r="AR81" s="215" t="s">
        <v>131</v>
      </c>
      <c r="AT81" s="216" t="s">
        <v>68</v>
      </c>
      <c r="AU81" s="216" t="s">
        <v>77</v>
      </c>
      <c r="AY81" s="215" t="s">
        <v>128</v>
      </c>
      <c r="BK81" s="217">
        <f>SUM(BK82:BK97)</f>
        <v>0</v>
      </c>
    </row>
    <row r="82" s="1" customFormat="1" ht="16.5" customHeight="1">
      <c r="B82" s="45"/>
      <c r="C82" s="220" t="s">
        <v>77</v>
      </c>
      <c r="D82" s="220" t="s">
        <v>132</v>
      </c>
      <c r="E82" s="221" t="s">
        <v>515</v>
      </c>
      <c r="F82" s="222" t="s">
        <v>516</v>
      </c>
      <c r="G82" s="223" t="s">
        <v>517</v>
      </c>
      <c r="H82" s="224">
        <v>12</v>
      </c>
      <c r="I82" s="225"/>
      <c r="J82" s="226">
        <f>ROUND(I82*H82,2)</f>
        <v>0</v>
      </c>
      <c r="K82" s="222" t="s">
        <v>21</v>
      </c>
      <c r="L82" s="71"/>
      <c r="M82" s="227" t="s">
        <v>21</v>
      </c>
      <c r="N82" s="228" t="s">
        <v>40</v>
      </c>
      <c r="O82" s="46"/>
      <c r="P82" s="229">
        <f>O82*H82</f>
        <v>0</v>
      </c>
      <c r="Q82" s="229">
        <v>0</v>
      </c>
      <c r="R82" s="229">
        <f>Q82*H82</f>
        <v>0</v>
      </c>
      <c r="S82" s="229">
        <v>0</v>
      </c>
      <c r="T82" s="230">
        <f>S82*H82</f>
        <v>0</v>
      </c>
      <c r="AR82" s="23" t="s">
        <v>518</v>
      </c>
      <c r="AT82" s="23" t="s">
        <v>132</v>
      </c>
      <c r="AU82" s="23" t="s">
        <v>79</v>
      </c>
      <c r="AY82" s="23" t="s">
        <v>128</v>
      </c>
      <c r="BE82" s="231">
        <f>IF(N82="základní",J82,0)</f>
        <v>0</v>
      </c>
      <c r="BF82" s="231">
        <f>IF(N82="snížená",J82,0)</f>
        <v>0</v>
      </c>
      <c r="BG82" s="231">
        <f>IF(N82="zákl. přenesená",J82,0)</f>
        <v>0</v>
      </c>
      <c r="BH82" s="231">
        <f>IF(N82="sníž. přenesená",J82,0)</f>
        <v>0</v>
      </c>
      <c r="BI82" s="231">
        <f>IF(N82="nulová",J82,0)</f>
        <v>0</v>
      </c>
      <c r="BJ82" s="23" t="s">
        <v>77</v>
      </c>
      <c r="BK82" s="231">
        <f>ROUND(I82*H82,2)</f>
        <v>0</v>
      </c>
      <c r="BL82" s="23" t="s">
        <v>518</v>
      </c>
      <c r="BM82" s="23" t="s">
        <v>519</v>
      </c>
    </row>
    <row r="83" s="1" customFormat="1" ht="16.5" customHeight="1">
      <c r="B83" s="45"/>
      <c r="C83" s="220" t="s">
        <v>79</v>
      </c>
      <c r="D83" s="220" t="s">
        <v>132</v>
      </c>
      <c r="E83" s="221" t="s">
        <v>520</v>
      </c>
      <c r="F83" s="222" t="s">
        <v>521</v>
      </c>
      <c r="G83" s="223" t="s">
        <v>517</v>
      </c>
      <c r="H83" s="224">
        <v>12</v>
      </c>
      <c r="I83" s="225"/>
      <c r="J83" s="226">
        <f>ROUND(I83*H83,2)</f>
        <v>0</v>
      </c>
      <c r="K83" s="222" t="s">
        <v>21</v>
      </c>
      <c r="L83" s="71"/>
      <c r="M83" s="227" t="s">
        <v>21</v>
      </c>
      <c r="N83" s="228" t="s">
        <v>40</v>
      </c>
      <c r="O83" s="46"/>
      <c r="P83" s="229">
        <f>O83*H83</f>
        <v>0</v>
      </c>
      <c r="Q83" s="229">
        <v>0</v>
      </c>
      <c r="R83" s="229">
        <f>Q83*H83</f>
        <v>0</v>
      </c>
      <c r="S83" s="229">
        <v>0</v>
      </c>
      <c r="T83" s="230">
        <f>S83*H83</f>
        <v>0</v>
      </c>
      <c r="AR83" s="23" t="s">
        <v>518</v>
      </c>
      <c r="AT83" s="23" t="s">
        <v>132</v>
      </c>
      <c r="AU83" s="23" t="s">
        <v>79</v>
      </c>
      <c r="AY83" s="23" t="s">
        <v>128</v>
      </c>
      <c r="BE83" s="231">
        <f>IF(N83="základní",J83,0)</f>
        <v>0</v>
      </c>
      <c r="BF83" s="231">
        <f>IF(N83="snížená",J83,0)</f>
        <v>0</v>
      </c>
      <c r="BG83" s="231">
        <f>IF(N83="zákl. přenesená",J83,0)</f>
        <v>0</v>
      </c>
      <c r="BH83" s="231">
        <f>IF(N83="sníž. přenesená",J83,0)</f>
        <v>0</v>
      </c>
      <c r="BI83" s="231">
        <f>IF(N83="nulová",J83,0)</f>
        <v>0</v>
      </c>
      <c r="BJ83" s="23" t="s">
        <v>77</v>
      </c>
      <c r="BK83" s="231">
        <f>ROUND(I83*H83,2)</f>
        <v>0</v>
      </c>
      <c r="BL83" s="23" t="s">
        <v>518</v>
      </c>
      <c r="BM83" s="23" t="s">
        <v>522</v>
      </c>
    </row>
    <row r="84" s="1" customFormat="1" ht="16.5" customHeight="1">
      <c r="B84" s="45"/>
      <c r="C84" s="260" t="s">
        <v>145</v>
      </c>
      <c r="D84" s="260" t="s">
        <v>235</v>
      </c>
      <c r="E84" s="261" t="s">
        <v>523</v>
      </c>
      <c r="F84" s="262" t="s">
        <v>524</v>
      </c>
      <c r="G84" s="263" t="s">
        <v>517</v>
      </c>
      <c r="H84" s="264">
        <v>12</v>
      </c>
      <c r="I84" s="265"/>
      <c r="J84" s="266">
        <f>ROUND(I84*H84,2)</f>
        <v>0</v>
      </c>
      <c r="K84" s="262" t="s">
        <v>21</v>
      </c>
      <c r="L84" s="267"/>
      <c r="M84" s="268" t="s">
        <v>21</v>
      </c>
      <c r="N84" s="269" t="s">
        <v>40</v>
      </c>
      <c r="O84" s="46"/>
      <c r="P84" s="229">
        <f>O84*H84</f>
        <v>0</v>
      </c>
      <c r="Q84" s="229">
        <v>0</v>
      </c>
      <c r="R84" s="229">
        <f>Q84*H84</f>
        <v>0</v>
      </c>
      <c r="S84" s="229">
        <v>0</v>
      </c>
      <c r="T84" s="230">
        <f>S84*H84</f>
        <v>0</v>
      </c>
      <c r="AR84" s="23" t="s">
        <v>518</v>
      </c>
      <c r="AT84" s="23" t="s">
        <v>235</v>
      </c>
      <c r="AU84" s="23" t="s">
        <v>79</v>
      </c>
      <c r="AY84" s="23" t="s">
        <v>128</v>
      </c>
      <c r="BE84" s="231">
        <f>IF(N84="základní",J84,0)</f>
        <v>0</v>
      </c>
      <c r="BF84" s="231">
        <f>IF(N84="snížená",J84,0)</f>
        <v>0</v>
      </c>
      <c r="BG84" s="231">
        <f>IF(N84="zákl. přenesená",J84,0)</f>
        <v>0</v>
      </c>
      <c r="BH84" s="231">
        <f>IF(N84="sníž. přenesená",J84,0)</f>
        <v>0</v>
      </c>
      <c r="BI84" s="231">
        <f>IF(N84="nulová",J84,0)</f>
        <v>0</v>
      </c>
      <c r="BJ84" s="23" t="s">
        <v>77</v>
      </c>
      <c r="BK84" s="231">
        <f>ROUND(I84*H84,2)</f>
        <v>0</v>
      </c>
      <c r="BL84" s="23" t="s">
        <v>518</v>
      </c>
      <c r="BM84" s="23" t="s">
        <v>525</v>
      </c>
    </row>
    <row r="85" s="1" customFormat="1" ht="16.5" customHeight="1">
      <c r="B85" s="45"/>
      <c r="C85" s="260" t="s">
        <v>131</v>
      </c>
      <c r="D85" s="260" t="s">
        <v>235</v>
      </c>
      <c r="E85" s="261" t="s">
        <v>526</v>
      </c>
      <c r="F85" s="262" t="s">
        <v>527</v>
      </c>
      <c r="G85" s="263" t="s">
        <v>517</v>
      </c>
      <c r="H85" s="264">
        <v>13</v>
      </c>
      <c r="I85" s="265"/>
      <c r="J85" s="266">
        <f>ROUND(I85*H85,2)</f>
        <v>0</v>
      </c>
      <c r="K85" s="262" t="s">
        <v>21</v>
      </c>
      <c r="L85" s="267"/>
      <c r="M85" s="268" t="s">
        <v>21</v>
      </c>
      <c r="N85" s="269" t="s">
        <v>40</v>
      </c>
      <c r="O85" s="46"/>
      <c r="P85" s="229">
        <f>O85*H85</f>
        <v>0</v>
      </c>
      <c r="Q85" s="229">
        <v>0</v>
      </c>
      <c r="R85" s="229">
        <f>Q85*H85</f>
        <v>0</v>
      </c>
      <c r="S85" s="229">
        <v>0</v>
      </c>
      <c r="T85" s="230">
        <f>S85*H85</f>
        <v>0</v>
      </c>
      <c r="AR85" s="23" t="s">
        <v>518</v>
      </c>
      <c r="AT85" s="23" t="s">
        <v>235</v>
      </c>
      <c r="AU85" s="23" t="s">
        <v>79</v>
      </c>
      <c r="AY85" s="23" t="s">
        <v>128</v>
      </c>
      <c r="BE85" s="231">
        <f>IF(N85="základní",J85,0)</f>
        <v>0</v>
      </c>
      <c r="BF85" s="231">
        <f>IF(N85="snížená",J85,0)</f>
        <v>0</v>
      </c>
      <c r="BG85" s="231">
        <f>IF(N85="zákl. přenesená",J85,0)</f>
        <v>0</v>
      </c>
      <c r="BH85" s="231">
        <f>IF(N85="sníž. přenesená",J85,0)</f>
        <v>0</v>
      </c>
      <c r="BI85" s="231">
        <f>IF(N85="nulová",J85,0)</f>
        <v>0</v>
      </c>
      <c r="BJ85" s="23" t="s">
        <v>77</v>
      </c>
      <c r="BK85" s="231">
        <f>ROUND(I85*H85,2)</f>
        <v>0</v>
      </c>
      <c r="BL85" s="23" t="s">
        <v>518</v>
      </c>
      <c r="BM85" s="23" t="s">
        <v>528</v>
      </c>
    </row>
    <row r="86" s="1" customFormat="1" ht="16.5" customHeight="1">
      <c r="B86" s="45"/>
      <c r="C86" s="260" t="s">
        <v>127</v>
      </c>
      <c r="D86" s="260" t="s">
        <v>235</v>
      </c>
      <c r="E86" s="261" t="s">
        <v>529</v>
      </c>
      <c r="F86" s="262" t="s">
        <v>530</v>
      </c>
      <c r="G86" s="263" t="s">
        <v>517</v>
      </c>
      <c r="H86" s="264">
        <v>12</v>
      </c>
      <c r="I86" s="265"/>
      <c r="J86" s="266">
        <f>ROUND(I86*H86,2)</f>
        <v>0</v>
      </c>
      <c r="K86" s="262" t="s">
        <v>21</v>
      </c>
      <c r="L86" s="267"/>
      <c r="M86" s="268" t="s">
        <v>21</v>
      </c>
      <c r="N86" s="269" t="s">
        <v>40</v>
      </c>
      <c r="O86" s="46"/>
      <c r="P86" s="229">
        <f>O86*H86</f>
        <v>0</v>
      </c>
      <c r="Q86" s="229">
        <v>0</v>
      </c>
      <c r="R86" s="229">
        <f>Q86*H86</f>
        <v>0</v>
      </c>
      <c r="S86" s="229">
        <v>0</v>
      </c>
      <c r="T86" s="230">
        <f>S86*H86</f>
        <v>0</v>
      </c>
      <c r="AR86" s="23" t="s">
        <v>518</v>
      </c>
      <c r="AT86" s="23" t="s">
        <v>235</v>
      </c>
      <c r="AU86" s="23" t="s">
        <v>79</v>
      </c>
      <c r="AY86" s="23" t="s">
        <v>128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23" t="s">
        <v>77</v>
      </c>
      <c r="BK86" s="231">
        <f>ROUND(I86*H86,2)</f>
        <v>0</v>
      </c>
      <c r="BL86" s="23" t="s">
        <v>518</v>
      </c>
      <c r="BM86" s="23" t="s">
        <v>531</v>
      </c>
    </row>
    <row r="87" s="1" customFormat="1" ht="16.5" customHeight="1">
      <c r="B87" s="45"/>
      <c r="C87" s="260" t="s">
        <v>152</v>
      </c>
      <c r="D87" s="260" t="s">
        <v>235</v>
      </c>
      <c r="E87" s="261" t="s">
        <v>532</v>
      </c>
      <c r="F87" s="262" t="s">
        <v>533</v>
      </c>
      <c r="G87" s="263" t="s">
        <v>517</v>
      </c>
      <c r="H87" s="264">
        <v>12</v>
      </c>
      <c r="I87" s="265"/>
      <c r="J87" s="266">
        <f>ROUND(I87*H87,2)</f>
        <v>0</v>
      </c>
      <c r="K87" s="262" t="s">
        <v>21</v>
      </c>
      <c r="L87" s="267"/>
      <c r="M87" s="268" t="s">
        <v>21</v>
      </c>
      <c r="N87" s="269" t="s">
        <v>40</v>
      </c>
      <c r="O87" s="46"/>
      <c r="P87" s="229">
        <f>O87*H87</f>
        <v>0</v>
      </c>
      <c r="Q87" s="229">
        <v>0</v>
      </c>
      <c r="R87" s="229">
        <f>Q87*H87</f>
        <v>0</v>
      </c>
      <c r="S87" s="229">
        <v>0</v>
      </c>
      <c r="T87" s="230">
        <f>S87*H87</f>
        <v>0</v>
      </c>
      <c r="AR87" s="23" t="s">
        <v>518</v>
      </c>
      <c r="AT87" s="23" t="s">
        <v>235</v>
      </c>
      <c r="AU87" s="23" t="s">
        <v>79</v>
      </c>
      <c r="AY87" s="23" t="s">
        <v>128</v>
      </c>
      <c r="BE87" s="231">
        <f>IF(N87="základní",J87,0)</f>
        <v>0</v>
      </c>
      <c r="BF87" s="231">
        <f>IF(N87="snížená",J87,0)</f>
        <v>0</v>
      </c>
      <c r="BG87" s="231">
        <f>IF(N87="zákl. přenesená",J87,0)</f>
        <v>0</v>
      </c>
      <c r="BH87" s="231">
        <f>IF(N87="sníž. přenesená",J87,0)</f>
        <v>0</v>
      </c>
      <c r="BI87" s="231">
        <f>IF(N87="nulová",J87,0)</f>
        <v>0</v>
      </c>
      <c r="BJ87" s="23" t="s">
        <v>77</v>
      </c>
      <c r="BK87" s="231">
        <f>ROUND(I87*H87,2)</f>
        <v>0</v>
      </c>
      <c r="BL87" s="23" t="s">
        <v>518</v>
      </c>
      <c r="BM87" s="23" t="s">
        <v>534</v>
      </c>
    </row>
    <row r="88" s="1" customFormat="1" ht="16.5" customHeight="1">
      <c r="B88" s="45"/>
      <c r="C88" s="260" t="s">
        <v>166</v>
      </c>
      <c r="D88" s="260" t="s">
        <v>235</v>
      </c>
      <c r="E88" s="261" t="s">
        <v>535</v>
      </c>
      <c r="F88" s="262" t="s">
        <v>536</v>
      </c>
      <c r="G88" s="263" t="s">
        <v>517</v>
      </c>
      <c r="H88" s="264">
        <v>13</v>
      </c>
      <c r="I88" s="265"/>
      <c r="J88" s="266">
        <f>ROUND(I88*H88,2)</f>
        <v>0</v>
      </c>
      <c r="K88" s="262" t="s">
        <v>21</v>
      </c>
      <c r="L88" s="267"/>
      <c r="M88" s="268" t="s">
        <v>21</v>
      </c>
      <c r="N88" s="269" t="s">
        <v>40</v>
      </c>
      <c r="O88" s="46"/>
      <c r="P88" s="229">
        <f>O88*H88</f>
        <v>0</v>
      </c>
      <c r="Q88" s="229">
        <v>0</v>
      </c>
      <c r="R88" s="229">
        <f>Q88*H88</f>
        <v>0</v>
      </c>
      <c r="S88" s="229">
        <v>0</v>
      </c>
      <c r="T88" s="230">
        <f>S88*H88</f>
        <v>0</v>
      </c>
      <c r="AR88" s="23" t="s">
        <v>518</v>
      </c>
      <c r="AT88" s="23" t="s">
        <v>235</v>
      </c>
      <c r="AU88" s="23" t="s">
        <v>79</v>
      </c>
      <c r="AY88" s="23" t="s">
        <v>128</v>
      </c>
      <c r="BE88" s="231">
        <f>IF(N88="základní",J88,0)</f>
        <v>0</v>
      </c>
      <c r="BF88" s="231">
        <f>IF(N88="snížená",J88,0)</f>
        <v>0</v>
      </c>
      <c r="BG88" s="231">
        <f>IF(N88="zákl. přenesená",J88,0)</f>
        <v>0</v>
      </c>
      <c r="BH88" s="231">
        <f>IF(N88="sníž. přenesená",J88,0)</f>
        <v>0</v>
      </c>
      <c r="BI88" s="231">
        <f>IF(N88="nulová",J88,0)</f>
        <v>0</v>
      </c>
      <c r="BJ88" s="23" t="s">
        <v>77</v>
      </c>
      <c r="BK88" s="231">
        <f>ROUND(I88*H88,2)</f>
        <v>0</v>
      </c>
      <c r="BL88" s="23" t="s">
        <v>518</v>
      </c>
      <c r="BM88" s="23" t="s">
        <v>537</v>
      </c>
    </row>
    <row r="89" s="1" customFormat="1" ht="16.5" customHeight="1">
      <c r="B89" s="45"/>
      <c r="C89" s="220" t="s">
        <v>157</v>
      </c>
      <c r="D89" s="220" t="s">
        <v>132</v>
      </c>
      <c r="E89" s="221" t="s">
        <v>538</v>
      </c>
      <c r="F89" s="222" t="s">
        <v>539</v>
      </c>
      <c r="G89" s="223" t="s">
        <v>540</v>
      </c>
      <c r="H89" s="224">
        <v>25</v>
      </c>
      <c r="I89" s="225"/>
      <c r="J89" s="226">
        <f>ROUND(I89*H89,2)</f>
        <v>0</v>
      </c>
      <c r="K89" s="222" t="s">
        <v>21</v>
      </c>
      <c r="L89" s="71"/>
      <c r="M89" s="227" t="s">
        <v>21</v>
      </c>
      <c r="N89" s="228" t="s">
        <v>40</v>
      </c>
      <c r="O89" s="46"/>
      <c r="P89" s="229">
        <f>O89*H89</f>
        <v>0</v>
      </c>
      <c r="Q89" s="229">
        <v>0</v>
      </c>
      <c r="R89" s="229">
        <f>Q89*H89</f>
        <v>0</v>
      </c>
      <c r="S89" s="229">
        <v>0</v>
      </c>
      <c r="T89" s="230">
        <f>S89*H89</f>
        <v>0</v>
      </c>
      <c r="AR89" s="23" t="s">
        <v>518</v>
      </c>
      <c r="AT89" s="23" t="s">
        <v>132</v>
      </c>
      <c r="AU89" s="23" t="s">
        <v>79</v>
      </c>
      <c r="AY89" s="23" t="s">
        <v>128</v>
      </c>
      <c r="BE89" s="231">
        <f>IF(N89="základní",J89,0)</f>
        <v>0</v>
      </c>
      <c r="BF89" s="231">
        <f>IF(N89="snížená",J89,0)</f>
        <v>0</v>
      </c>
      <c r="BG89" s="231">
        <f>IF(N89="zákl. přenesená",J89,0)</f>
        <v>0</v>
      </c>
      <c r="BH89" s="231">
        <f>IF(N89="sníž. přenesená",J89,0)</f>
        <v>0</v>
      </c>
      <c r="BI89" s="231">
        <f>IF(N89="nulová",J89,0)</f>
        <v>0</v>
      </c>
      <c r="BJ89" s="23" t="s">
        <v>77</v>
      </c>
      <c r="BK89" s="231">
        <f>ROUND(I89*H89,2)</f>
        <v>0</v>
      </c>
      <c r="BL89" s="23" t="s">
        <v>518</v>
      </c>
      <c r="BM89" s="23" t="s">
        <v>541</v>
      </c>
    </row>
    <row r="90" s="1" customFormat="1" ht="16.5" customHeight="1">
      <c r="B90" s="45"/>
      <c r="C90" s="260" t="s">
        <v>172</v>
      </c>
      <c r="D90" s="260" t="s">
        <v>235</v>
      </c>
      <c r="E90" s="261" t="s">
        <v>542</v>
      </c>
      <c r="F90" s="262" t="s">
        <v>543</v>
      </c>
      <c r="G90" s="263" t="s">
        <v>517</v>
      </c>
      <c r="H90" s="264">
        <v>12</v>
      </c>
      <c r="I90" s="265"/>
      <c r="J90" s="266">
        <f>ROUND(I90*H90,2)</f>
        <v>0</v>
      </c>
      <c r="K90" s="262" t="s">
        <v>21</v>
      </c>
      <c r="L90" s="267"/>
      <c r="M90" s="268" t="s">
        <v>21</v>
      </c>
      <c r="N90" s="269" t="s">
        <v>40</v>
      </c>
      <c r="O90" s="46"/>
      <c r="P90" s="229">
        <f>O90*H90</f>
        <v>0</v>
      </c>
      <c r="Q90" s="229">
        <v>0</v>
      </c>
      <c r="R90" s="229">
        <f>Q90*H90</f>
        <v>0</v>
      </c>
      <c r="S90" s="229">
        <v>0</v>
      </c>
      <c r="T90" s="230">
        <f>S90*H90</f>
        <v>0</v>
      </c>
      <c r="AR90" s="23" t="s">
        <v>518</v>
      </c>
      <c r="AT90" s="23" t="s">
        <v>235</v>
      </c>
      <c r="AU90" s="23" t="s">
        <v>79</v>
      </c>
      <c r="AY90" s="23" t="s">
        <v>128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23" t="s">
        <v>77</v>
      </c>
      <c r="BK90" s="231">
        <f>ROUND(I90*H90,2)</f>
        <v>0</v>
      </c>
      <c r="BL90" s="23" t="s">
        <v>518</v>
      </c>
      <c r="BM90" s="23" t="s">
        <v>544</v>
      </c>
    </row>
    <row r="91" s="1" customFormat="1" ht="16.5" customHeight="1">
      <c r="B91" s="45"/>
      <c r="C91" s="260" t="s">
        <v>230</v>
      </c>
      <c r="D91" s="260" t="s">
        <v>235</v>
      </c>
      <c r="E91" s="261" t="s">
        <v>545</v>
      </c>
      <c r="F91" s="262" t="s">
        <v>546</v>
      </c>
      <c r="G91" s="263" t="s">
        <v>517</v>
      </c>
      <c r="H91" s="264">
        <v>12</v>
      </c>
      <c r="I91" s="265"/>
      <c r="J91" s="266">
        <f>ROUND(I91*H91,2)</f>
        <v>0</v>
      </c>
      <c r="K91" s="262" t="s">
        <v>21</v>
      </c>
      <c r="L91" s="267"/>
      <c r="M91" s="268" t="s">
        <v>21</v>
      </c>
      <c r="N91" s="269" t="s">
        <v>40</v>
      </c>
      <c r="O91" s="46"/>
      <c r="P91" s="229">
        <f>O91*H91</f>
        <v>0</v>
      </c>
      <c r="Q91" s="229">
        <v>0</v>
      </c>
      <c r="R91" s="229">
        <f>Q91*H91</f>
        <v>0</v>
      </c>
      <c r="S91" s="229">
        <v>0</v>
      </c>
      <c r="T91" s="230">
        <f>S91*H91</f>
        <v>0</v>
      </c>
      <c r="AR91" s="23" t="s">
        <v>518</v>
      </c>
      <c r="AT91" s="23" t="s">
        <v>235</v>
      </c>
      <c r="AU91" s="23" t="s">
        <v>79</v>
      </c>
      <c r="AY91" s="23" t="s">
        <v>128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23" t="s">
        <v>77</v>
      </c>
      <c r="BK91" s="231">
        <f>ROUND(I91*H91,2)</f>
        <v>0</v>
      </c>
      <c r="BL91" s="23" t="s">
        <v>518</v>
      </c>
      <c r="BM91" s="23" t="s">
        <v>547</v>
      </c>
    </row>
    <row r="92" s="1" customFormat="1" ht="16.5" customHeight="1">
      <c r="B92" s="45"/>
      <c r="C92" s="260" t="s">
        <v>234</v>
      </c>
      <c r="D92" s="260" t="s">
        <v>235</v>
      </c>
      <c r="E92" s="261" t="s">
        <v>548</v>
      </c>
      <c r="F92" s="262" t="s">
        <v>549</v>
      </c>
      <c r="G92" s="263" t="s">
        <v>540</v>
      </c>
      <c r="H92" s="264">
        <v>25</v>
      </c>
      <c r="I92" s="265"/>
      <c r="J92" s="266">
        <f>ROUND(I92*H92,2)</f>
        <v>0</v>
      </c>
      <c r="K92" s="262" t="s">
        <v>21</v>
      </c>
      <c r="L92" s="267"/>
      <c r="M92" s="268" t="s">
        <v>21</v>
      </c>
      <c r="N92" s="269" t="s">
        <v>40</v>
      </c>
      <c r="O92" s="46"/>
      <c r="P92" s="229">
        <f>O92*H92</f>
        <v>0</v>
      </c>
      <c r="Q92" s="229">
        <v>0</v>
      </c>
      <c r="R92" s="229">
        <f>Q92*H92</f>
        <v>0</v>
      </c>
      <c r="S92" s="229">
        <v>0</v>
      </c>
      <c r="T92" s="230">
        <f>S92*H92</f>
        <v>0</v>
      </c>
      <c r="AR92" s="23" t="s">
        <v>518</v>
      </c>
      <c r="AT92" s="23" t="s">
        <v>235</v>
      </c>
      <c r="AU92" s="23" t="s">
        <v>79</v>
      </c>
      <c r="AY92" s="23" t="s">
        <v>128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23" t="s">
        <v>77</v>
      </c>
      <c r="BK92" s="231">
        <f>ROUND(I92*H92,2)</f>
        <v>0</v>
      </c>
      <c r="BL92" s="23" t="s">
        <v>518</v>
      </c>
      <c r="BM92" s="23" t="s">
        <v>550</v>
      </c>
    </row>
    <row r="93" s="1" customFormat="1" ht="16.5" customHeight="1">
      <c r="B93" s="45"/>
      <c r="C93" s="260" t="s">
        <v>239</v>
      </c>
      <c r="D93" s="260" t="s">
        <v>235</v>
      </c>
      <c r="E93" s="261" t="s">
        <v>551</v>
      </c>
      <c r="F93" s="262" t="s">
        <v>552</v>
      </c>
      <c r="G93" s="263" t="s">
        <v>517</v>
      </c>
      <c r="H93" s="264">
        <v>12</v>
      </c>
      <c r="I93" s="265"/>
      <c r="J93" s="266">
        <f>ROUND(I93*H93,2)</f>
        <v>0</v>
      </c>
      <c r="K93" s="262" t="s">
        <v>21</v>
      </c>
      <c r="L93" s="267"/>
      <c r="M93" s="268" t="s">
        <v>21</v>
      </c>
      <c r="N93" s="269" t="s">
        <v>40</v>
      </c>
      <c r="O93" s="46"/>
      <c r="P93" s="229">
        <f>O93*H93</f>
        <v>0</v>
      </c>
      <c r="Q93" s="229">
        <v>0</v>
      </c>
      <c r="R93" s="229">
        <f>Q93*H93</f>
        <v>0</v>
      </c>
      <c r="S93" s="229">
        <v>0</v>
      </c>
      <c r="T93" s="230">
        <f>S93*H93</f>
        <v>0</v>
      </c>
      <c r="AR93" s="23" t="s">
        <v>518</v>
      </c>
      <c r="AT93" s="23" t="s">
        <v>235</v>
      </c>
      <c r="AU93" s="23" t="s">
        <v>79</v>
      </c>
      <c r="AY93" s="23" t="s">
        <v>128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23" t="s">
        <v>77</v>
      </c>
      <c r="BK93" s="231">
        <f>ROUND(I93*H93,2)</f>
        <v>0</v>
      </c>
      <c r="BL93" s="23" t="s">
        <v>518</v>
      </c>
      <c r="BM93" s="23" t="s">
        <v>553</v>
      </c>
    </row>
    <row r="94" s="1" customFormat="1" ht="16.5" customHeight="1">
      <c r="B94" s="45"/>
      <c r="C94" s="220" t="s">
        <v>243</v>
      </c>
      <c r="D94" s="220" t="s">
        <v>132</v>
      </c>
      <c r="E94" s="221" t="s">
        <v>554</v>
      </c>
      <c r="F94" s="222" t="s">
        <v>555</v>
      </c>
      <c r="G94" s="223" t="s">
        <v>556</v>
      </c>
      <c r="H94" s="224">
        <v>25</v>
      </c>
      <c r="I94" s="225"/>
      <c r="J94" s="226">
        <f>ROUND(I94*H94,2)</f>
        <v>0</v>
      </c>
      <c r="K94" s="222" t="s">
        <v>21</v>
      </c>
      <c r="L94" s="71"/>
      <c r="M94" s="227" t="s">
        <v>21</v>
      </c>
      <c r="N94" s="228" t="s">
        <v>40</v>
      </c>
      <c r="O94" s="46"/>
      <c r="P94" s="229">
        <f>O94*H94</f>
        <v>0</v>
      </c>
      <c r="Q94" s="229">
        <v>0</v>
      </c>
      <c r="R94" s="229">
        <f>Q94*H94</f>
        <v>0</v>
      </c>
      <c r="S94" s="229">
        <v>0</v>
      </c>
      <c r="T94" s="230">
        <f>S94*H94</f>
        <v>0</v>
      </c>
      <c r="AR94" s="23" t="s">
        <v>518</v>
      </c>
      <c r="AT94" s="23" t="s">
        <v>132</v>
      </c>
      <c r="AU94" s="23" t="s">
        <v>79</v>
      </c>
      <c r="AY94" s="23" t="s">
        <v>128</v>
      </c>
      <c r="BE94" s="231">
        <f>IF(N94="základní",J94,0)</f>
        <v>0</v>
      </c>
      <c r="BF94" s="231">
        <f>IF(N94="snížená",J94,0)</f>
        <v>0</v>
      </c>
      <c r="BG94" s="231">
        <f>IF(N94="zákl. přenesená",J94,0)</f>
        <v>0</v>
      </c>
      <c r="BH94" s="231">
        <f>IF(N94="sníž. přenesená",J94,0)</f>
        <v>0</v>
      </c>
      <c r="BI94" s="231">
        <f>IF(N94="nulová",J94,0)</f>
        <v>0</v>
      </c>
      <c r="BJ94" s="23" t="s">
        <v>77</v>
      </c>
      <c r="BK94" s="231">
        <f>ROUND(I94*H94,2)</f>
        <v>0</v>
      </c>
      <c r="BL94" s="23" t="s">
        <v>518</v>
      </c>
      <c r="BM94" s="23" t="s">
        <v>557</v>
      </c>
    </row>
    <row r="95" s="11" customFormat="1">
      <c r="B95" s="238"/>
      <c r="C95" s="239"/>
      <c r="D95" s="232" t="s">
        <v>191</v>
      </c>
      <c r="E95" s="240" t="s">
        <v>21</v>
      </c>
      <c r="F95" s="241" t="s">
        <v>577</v>
      </c>
      <c r="G95" s="239"/>
      <c r="H95" s="242">
        <v>25</v>
      </c>
      <c r="I95" s="243"/>
      <c r="J95" s="239"/>
      <c r="K95" s="239"/>
      <c r="L95" s="244"/>
      <c r="M95" s="245"/>
      <c r="N95" s="246"/>
      <c r="O95" s="246"/>
      <c r="P95" s="246"/>
      <c r="Q95" s="246"/>
      <c r="R95" s="246"/>
      <c r="S95" s="246"/>
      <c r="T95" s="247"/>
      <c r="AT95" s="248" t="s">
        <v>191</v>
      </c>
      <c r="AU95" s="248" t="s">
        <v>79</v>
      </c>
      <c r="AV95" s="11" t="s">
        <v>79</v>
      </c>
      <c r="AW95" s="11" t="s">
        <v>33</v>
      </c>
      <c r="AX95" s="11" t="s">
        <v>77</v>
      </c>
      <c r="AY95" s="248" t="s">
        <v>128</v>
      </c>
    </row>
    <row r="96" s="1" customFormat="1" ht="16.5" customHeight="1">
      <c r="B96" s="45"/>
      <c r="C96" s="220" t="s">
        <v>247</v>
      </c>
      <c r="D96" s="220" t="s">
        <v>132</v>
      </c>
      <c r="E96" s="221" t="s">
        <v>559</v>
      </c>
      <c r="F96" s="222" t="s">
        <v>560</v>
      </c>
      <c r="G96" s="223" t="s">
        <v>561</v>
      </c>
      <c r="H96" s="224">
        <v>120</v>
      </c>
      <c r="I96" s="225"/>
      <c r="J96" s="226">
        <f>ROUND(I96*H96,2)</f>
        <v>0</v>
      </c>
      <c r="K96" s="222" t="s">
        <v>21</v>
      </c>
      <c r="L96" s="71"/>
      <c r="M96" s="227" t="s">
        <v>21</v>
      </c>
      <c r="N96" s="228" t="s">
        <v>40</v>
      </c>
      <c r="O96" s="46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AR96" s="23" t="s">
        <v>518</v>
      </c>
      <c r="AT96" s="23" t="s">
        <v>132</v>
      </c>
      <c r="AU96" s="23" t="s">
        <v>79</v>
      </c>
      <c r="AY96" s="23" t="s">
        <v>128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23" t="s">
        <v>77</v>
      </c>
      <c r="BK96" s="231">
        <f>ROUND(I96*H96,2)</f>
        <v>0</v>
      </c>
      <c r="BL96" s="23" t="s">
        <v>518</v>
      </c>
      <c r="BM96" s="23" t="s">
        <v>562</v>
      </c>
    </row>
    <row r="97" s="11" customFormat="1">
      <c r="B97" s="238"/>
      <c r="C97" s="239"/>
      <c r="D97" s="232" t="s">
        <v>191</v>
      </c>
      <c r="E97" s="240" t="s">
        <v>21</v>
      </c>
      <c r="F97" s="241" t="s">
        <v>578</v>
      </c>
      <c r="G97" s="239"/>
      <c r="H97" s="242">
        <v>120</v>
      </c>
      <c r="I97" s="243"/>
      <c r="J97" s="239"/>
      <c r="K97" s="239"/>
      <c r="L97" s="244"/>
      <c r="M97" s="245"/>
      <c r="N97" s="246"/>
      <c r="O97" s="246"/>
      <c r="P97" s="246"/>
      <c r="Q97" s="246"/>
      <c r="R97" s="246"/>
      <c r="S97" s="246"/>
      <c r="T97" s="247"/>
      <c r="AT97" s="248" t="s">
        <v>191</v>
      </c>
      <c r="AU97" s="248" t="s">
        <v>79</v>
      </c>
      <c r="AV97" s="11" t="s">
        <v>79</v>
      </c>
      <c r="AW97" s="11" t="s">
        <v>33</v>
      </c>
      <c r="AX97" s="11" t="s">
        <v>77</v>
      </c>
      <c r="AY97" s="248" t="s">
        <v>128</v>
      </c>
    </row>
    <row r="98" s="10" customFormat="1" ht="29.88" customHeight="1">
      <c r="B98" s="204"/>
      <c r="C98" s="205"/>
      <c r="D98" s="206" t="s">
        <v>68</v>
      </c>
      <c r="E98" s="218" t="s">
        <v>564</v>
      </c>
      <c r="F98" s="218" t="s">
        <v>565</v>
      </c>
      <c r="G98" s="205"/>
      <c r="H98" s="205"/>
      <c r="I98" s="208"/>
      <c r="J98" s="219">
        <f>BK98</f>
        <v>0</v>
      </c>
      <c r="K98" s="205"/>
      <c r="L98" s="210"/>
      <c r="M98" s="211"/>
      <c r="N98" s="212"/>
      <c r="O98" s="212"/>
      <c r="P98" s="213">
        <f>SUM(P99:P103)</f>
        <v>0</v>
      </c>
      <c r="Q98" s="212"/>
      <c r="R98" s="213">
        <f>SUM(R99:R103)</f>
        <v>0</v>
      </c>
      <c r="S98" s="212"/>
      <c r="T98" s="214">
        <f>SUM(T99:T103)</f>
        <v>0</v>
      </c>
      <c r="AR98" s="215" t="s">
        <v>77</v>
      </c>
      <c r="AT98" s="216" t="s">
        <v>68</v>
      </c>
      <c r="AU98" s="216" t="s">
        <v>77</v>
      </c>
      <c r="AY98" s="215" t="s">
        <v>128</v>
      </c>
      <c r="BK98" s="217">
        <f>SUM(BK99:BK103)</f>
        <v>0</v>
      </c>
    </row>
    <row r="99" s="1" customFormat="1" ht="16.5" customHeight="1">
      <c r="B99" s="45"/>
      <c r="C99" s="220" t="s">
        <v>10</v>
      </c>
      <c r="D99" s="220" t="s">
        <v>132</v>
      </c>
      <c r="E99" s="221" t="s">
        <v>566</v>
      </c>
      <c r="F99" s="222" t="s">
        <v>567</v>
      </c>
      <c r="G99" s="223" t="s">
        <v>540</v>
      </c>
      <c r="H99" s="224">
        <v>0</v>
      </c>
      <c r="I99" s="225"/>
      <c r="J99" s="226">
        <f>ROUND(I99*H99,2)</f>
        <v>0</v>
      </c>
      <c r="K99" s="222" t="s">
        <v>21</v>
      </c>
      <c r="L99" s="71"/>
      <c r="M99" s="227" t="s">
        <v>21</v>
      </c>
      <c r="N99" s="228" t="s">
        <v>40</v>
      </c>
      <c r="O99" s="46"/>
      <c r="P99" s="229">
        <f>O99*H99</f>
        <v>0</v>
      </c>
      <c r="Q99" s="229">
        <v>0</v>
      </c>
      <c r="R99" s="229">
        <f>Q99*H99</f>
        <v>0</v>
      </c>
      <c r="S99" s="229">
        <v>0</v>
      </c>
      <c r="T99" s="230">
        <f>S99*H99</f>
        <v>0</v>
      </c>
      <c r="AR99" s="23" t="s">
        <v>518</v>
      </c>
      <c r="AT99" s="23" t="s">
        <v>132</v>
      </c>
      <c r="AU99" s="23" t="s">
        <v>79</v>
      </c>
      <c r="AY99" s="23" t="s">
        <v>128</v>
      </c>
      <c r="BE99" s="231">
        <f>IF(N99="základní",J99,0)</f>
        <v>0</v>
      </c>
      <c r="BF99" s="231">
        <f>IF(N99="snížená",J99,0)</f>
        <v>0</v>
      </c>
      <c r="BG99" s="231">
        <f>IF(N99="zákl. přenesená",J99,0)</f>
        <v>0</v>
      </c>
      <c r="BH99" s="231">
        <f>IF(N99="sníž. přenesená",J99,0)</f>
        <v>0</v>
      </c>
      <c r="BI99" s="231">
        <f>IF(N99="nulová",J99,0)</f>
        <v>0</v>
      </c>
      <c r="BJ99" s="23" t="s">
        <v>77</v>
      </c>
      <c r="BK99" s="231">
        <f>ROUND(I99*H99,2)</f>
        <v>0</v>
      </c>
      <c r="BL99" s="23" t="s">
        <v>518</v>
      </c>
      <c r="BM99" s="23" t="s">
        <v>568</v>
      </c>
    </row>
    <row r="100" s="1" customFormat="1" ht="16.5" customHeight="1">
      <c r="B100" s="45"/>
      <c r="C100" s="220" t="s">
        <v>254</v>
      </c>
      <c r="D100" s="220" t="s">
        <v>132</v>
      </c>
      <c r="E100" s="221" t="s">
        <v>569</v>
      </c>
      <c r="F100" s="222" t="s">
        <v>570</v>
      </c>
      <c r="G100" s="223" t="s">
        <v>540</v>
      </c>
      <c r="H100" s="224">
        <v>1</v>
      </c>
      <c r="I100" s="225"/>
      <c r="J100" s="226">
        <f>ROUND(I100*H100,2)</f>
        <v>0</v>
      </c>
      <c r="K100" s="222" t="s">
        <v>21</v>
      </c>
      <c r="L100" s="71"/>
      <c r="M100" s="227" t="s">
        <v>21</v>
      </c>
      <c r="N100" s="228" t="s">
        <v>40</v>
      </c>
      <c r="O100" s="46"/>
      <c r="P100" s="229">
        <f>O100*H100</f>
        <v>0</v>
      </c>
      <c r="Q100" s="229">
        <v>0</v>
      </c>
      <c r="R100" s="229">
        <f>Q100*H100</f>
        <v>0</v>
      </c>
      <c r="S100" s="229">
        <v>0</v>
      </c>
      <c r="T100" s="230">
        <f>S100*H100</f>
        <v>0</v>
      </c>
      <c r="AR100" s="23" t="s">
        <v>518</v>
      </c>
      <c r="AT100" s="23" t="s">
        <v>132</v>
      </c>
      <c r="AU100" s="23" t="s">
        <v>79</v>
      </c>
      <c r="AY100" s="23" t="s">
        <v>128</v>
      </c>
      <c r="BE100" s="231">
        <f>IF(N100="základní",J100,0)</f>
        <v>0</v>
      </c>
      <c r="BF100" s="231">
        <f>IF(N100="snížená",J100,0)</f>
        <v>0</v>
      </c>
      <c r="BG100" s="231">
        <f>IF(N100="zákl. přenesená",J100,0)</f>
        <v>0</v>
      </c>
      <c r="BH100" s="231">
        <f>IF(N100="sníž. přenesená",J100,0)</f>
        <v>0</v>
      </c>
      <c r="BI100" s="231">
        <f>IF(N100="nulová",J100,0)</f>
        <v>0</v>
      </c>
      <c r="BJ100" s="23" t="s">
        <v>77</v>
      </c>
      <c r="BK100" s="231">
        <f>ROUND(I100*H100,2)</f>
        <v>0</v>
      </c>
      <c r="BL100" s="23" t="s">
        <v>518</v>
      </c>
      <c r="BM100" s="23" t="s">
        <v>571</v>
      </c>
    </row>
    <row r="101" s="11" customFormat="1">
      <c r="B101" s="238"/>
      <c r="C101" s="239"/>
      <c r="D101" s="232" t="s">
        <v>191</v>
      </c>
      <c r="E101" s="240" t="s">
        <v>21</v>
      </c>
      <c r="F101" s="241" t="s">
        <v>579</v>
      </c>
      <c r="G101" s="239"/>
      <c r="H101" s="242">
        <v>1</v>
      </c>
      <c r="I101" s="243"/>
      <c r="J101" s="239"/>
      <c r="K101" s="239"/>
      <c r="L101" s="244"/>
      <c r="M101" s="245"/>
      <c r="N101" s="246"/>
      <c r="O101" s="246"/>
      <c r="P101" s="246"/>
      <c r="Q101" s="246"/>
      <c r="R101" s="246"/>
      <c r="S101" s="246"/>
      <c r="T101" s="247"/>
      <c r="AT101" s="248" t="s">
        <v>191</v>
      </c>
      <c r="AU101" s="248" t="s">
        <v>79</v>
      </c>
      <c r="AV101" s="11" t="s">
        <v>79</v>
      </c>
      <c r="AW101" s="11" t="s">
        <v>33</v>
      </c>
      <c r="AX101" s="11" t="s">
        <v>77</v>
      </c>
      <c r="AY101" s="248" t="s">
        <v>128</v>
      </c>
    </row>
    <row r="102" s="1" customFormat="1" ht="16.5" customHeight="1">
      <c r="B102" s="45"/>
      <c r="C102" s="220" t="s">
        <v>259</v>
      </c>
      <c r="D102" s="220" t="s">
        <v>132</v>
      </c>
      <c r="E102" s="221" t="s">
        <v>573</v>
      </c>
      <c r="F102" s="222" t="s">
        <v>574</v>
      </c>
      <c r="G102" s="223" t="s">
        <v>540</v>
      </c>
      <c r="H102" s="224">
        <v>1</v>
      </c>
      <c r="I102" s="225"/>
      <c r="J102" s="226">
        <f>ROUND(I102*H102,2)</f>
        <v>0</v>
      </c>
      <c r="K102" s="222" t="s">
        <v>21</v>
      </c>
      <c r="L102" s="71"/>
      <c r="M102" s="227" t="s">
        <v>21</v>
      </c>
      <c r="N102" s="228" t="s">
        <v>40</v>
      </c>
      <c r="O102" s="46"/>
      <c r="P102" s="229">
        <f>O102*H102</f>
        <v>0</v>
      </c>
      <c r="Q102" s="229">
        <v>0</v>
      </c>
      <c r="R102" s="229">
        <f>Q102*H102</f>
        <v>0</v>
      </c>
      <c r="S102" s="229">
        <v>0</v>
      </c>
      <c r="T102" s="230">
        <f>S102*H102</f>
        <v>0</v>
      </c>
      <c r="AR102" s="23" t="s">
        <v>518</v>
      </c>
      <c r="AT102" s="23" t="s">
        <v>132</v>
      </c>
      <c r="AU102" s="23" t="s">
        <v>79</v>
      </c>
      <c r="AY102" s="23" t="s">
        <v>128</v>
      </c>
      <c r="BE102" s="231">
        <f>IF(N102="základní",J102,0)</f>
        <v>0</v>
      </c>
      <c r="BF102" s="231">
        <f>IF(N102="snížená",J102,0)</f>
        <v>0</v>
      </c>
      <c r="BG102" s="231">
        <f>IF(N102="zákl. přenesená",J102,0)</f>
        <v>0</v>
      </c>
      <c r="BH102" s="231">
        <f>IF(N102="sníž. přenesená",J102,0)</f>
        <v>0</v>
      </c>
      <c r="BI102" s="231">
        <f>IF(N102="nulová",J102,0)</f>
        <v>0</v>
      </c>
      <c r="BJ102" s="23" t="s">
        <v>77</v>
      </c>
      <c r="BK102" s="231">
        <f>ROUND(I102*H102,2)</f>
        <v>0</v>
      </c>
      <c r="BL102" s="23" t="s">
        <v>518</v>
      </c>
      <c r="BM102" s="23" t="s">
        <v>575</v>
      </c>
    </row>
    <row r="103" s="11" customFormat="1">
      <c r="B103" s="238"/>
      <c r="C103" s="239"/>
      <c r="D103" s="232" t="s">
        <v>191</v>
      </c>
      <c r="E103" s="240" t="s">
        <v>21</v>
      </c>
      <c r="F103" s="241" t="s">
        <v>579</v>
      </c>
      <c r="G103" s="239"/>
      <c r="H103" s="242">
        <v>1</v>
      </c>
      <c r="I103" s="243"/>
      <c r="J103" s="239"/>
      <c r="K103" s="239"/>
      <c r="L103" s="244"/>
      <c r="M103" s="284"/>
      <c r="N103" s="285"/>
      <c r="O103" s="285"/>
      <c r="P103" s="285"/>
      <c r="Q103" s="285"/>
      <c r="R103" s="285"/>
      <c r="S103" s="285"/>
      <c r="T103" s="286"/>
      <c r="AT103" s="248" t="s">
        <v>191</v>
      </c>
      <c r="AU103" s="248" t="s">
        <v>79</v>
      </c>
      <c r="AV103" s="11" t="s">
        <v>79</v>
      </c>
      <c r="AW103" s="11" t="s">
        <v>33</v>
      </c>
      <c r="AX103" s="11" t="s">
        <v>77</v>
      </c>
      <c r="AY103" s="248" t="s">
        <v>128</v>
      </c>
    </row>
    <row r="104" s="1" customFormat="1" ht="6.96" customHeight="1">
      <c r="B104" s="66"/>
      <c r="C104" s="67"/>
      <c r="D104" s="67"/>
      <c r="E104" s="67"/>
      <c r="F104" s="67"/>
      <c r="G104" s="67"/>
      <c r="H104" s="67"/>
      <c r="I104" s="165"/>
      <c r="J104" s="67"/>
      <c r="K104" s="67"/>
      <c r="L104" s="71"/>
    </row>
  </sheetData>
  <sheetProtection sheet="1" autoFilter="0" formatColumns="0" formatRows="0" objects="1" scenarios="1" spinCount="100000" saltValue="PKrFPd166jWfsfvzPVZmGDWKkkUZ2v6hnPdrv+ktkQNxVaj/eyGn4wWeQak6aNkOJdQ0dpXM2BRBQQ0UM6yJUA==" hashValue="NR9+i7BSjHSRhaTSqPGtaHrqHYlFZGfp7QcIZeKt1+YETHBHYZwe5V3gALM2WbxkcgNiToDPr8czG+Mf24kXnA==" algorithmName="SHA-512" password="CC35"/>
  <autoFilter ref="C78:K103"/>
  <mergeCells count="10">
    <mergeCell ref="E7:H7"/>
    <mergeCell ref="E9:H9"/>
    <mergeCell ref="E24:H24"/>
    <mergeCell ref="E45:H45"/>
    <mergeCell ref="E47:H47"/>
    <mergeCell ref="J51:J52"/>
    <mergeCell ref="E69:H69"/>
    <mergeCell ref="E71:H71"/>
    <mergeCell ref="G1:H1"/>
    <mergeCell ref="L2:V2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87" customWidth="1"/>
    <col min="2" max="2" width="1.664063" style="287" customWidth="1"/>
    <col min="3" max="4" width="5" style="287" customWidth="1"/>
    <col min="5" max="5" width="11.67" style="287" customWidth="1"/>
    <col min="6" max="6" width="9.17" style="287" customWidth="1"/>
    <col min="7" max="7" width="5" style="287" customWidth="1"/>
    <col min="8" max="8" width="77.83" style="287" customWidth="1"/>
    <col min="9" max="10" width="20" style="287" customWidth="1"/>
    <col min="11" max="11" width="1.664063" style="287" customWidth="1"/>
  </cols>
  <sheetData>
    <row r="1" ht="37.5" customHeight="1"/>
    <row r="2" ht="7.5" customHeight="1">
      <c r="B2" s="288"/>
      <c r="C2" s="289"/>
      <c r="D2" s="289"/>
      <c r="E2" s="289"/>
      <c r="F2" s="289"/>
      <c r="G2" s="289"/>
      <c r="H2" s="289"/>
      <c r="I2" s="289"/>
      <c r="J2" s="289"/>
      <c r="K2" s="290"/>
    </row>
    <row r="3" s="14" customFormat="1" ht="45" customHeight="1">
      <c r="B3" s="291"/>
      <c r="C3" s="292" t="s">
        <v>580</v>
      </c>
      <c r="D3" s="292"/>
      <c r="E3" s="292"/>
      <c r="F3" s="292"/>
      <c r="G3" s="292"/>
      <c r="H3" s="292"/>
      <c r="I3" s="292"/>
      <c r="J3" s="292"/>
      <c r="K3" s="293"/>
    </row>
    <row r="4" ht="25.5" customHeight="1">
      <c r="B4" s="294"/>
      <c r="C4" s="295" t="s">
        <v>581</v>
      </c>
      <c r="D4" s="295"/>
      <c r="E4" s="295"/>
      <c r="F4" s="295"/>
      <c r="G4" s="295"/>
      <c r="H4" s="295"/>
      <c r="I4" s="295"/>
      <c r="J4" s="295"/>
      <c r="K4" s="296"/>
    </row>
    <row r="5" ht="5.25" customHeight="1">
      <c r="B5" s="294"/>
      <c r="C5" s="297"/>
      <c r="D5" s="297"/>
      <c r="E5" s="297"/>
      <c r="F5" s="297"/>
      <c r="G5" s="297"/>
      <c r="H5" s="297"/>
      <c r="I5" s="297"/>
      <c r="J5" s="297"/>
      <c r="K5" s="296"/>
    </row>
    <row r="6" ht="15" customHeight="1">
      <c r="B6" s="294"/>
      <c r="C6" s="298" t="s">
        <v>582</v>
      </c>
      <c r="D6" s="298"/>
      <c r="E6" s="298"/>
      <c r="F6" s="298"/>
      <c r="G6" s="298"/>
      <c r="H6" s="298"/>
      <c r="I6" s="298"/>
      <c r="J6" s="298"/>
      <c r="K6" s="296"/>
    </row>
    <row r="7" ht="15" customHeight="1">
      <c r="B7" s="299"/>
      <c r="C7" s="298" t="s">
        <v>583</v>
      </c>
      <c r="D7" s="298"/>
      <c r="E7" s="298"/>
      <c r="F7" s="298"/>
      <c r="G7" s="298"/>
      <c r="H7" s="298"/>
      <c r="I7" s="298"/>
      <c r="J7" s="298"/>
      <c r="K7" s="296"/>
    </row>
    <row r="8" ht="12.75" customHeight="1">
      <c r="B8" s="299"/>
      <c r="C8" s="298"/>
      <c r="D8" s="298"/>
      <c r="E8" s="298"/>
      <c r="F8" s="298"/>
      <c r="G8" s="298"/>
      <c r="H8" s="298"/>
      <c r="I8" s="298"/>
      <c r="J8" s="298"/>
      <c r="K8" s="296"/>
    </row>
    <row r="9" ht="15" customHeight="1">
      <c r="B9" s="299"/>
      <c r="C9" s="298" t="s">
        <v>584</v>
      </c>
      <c r="D9" s="298"/>
      <c r="E9" s="298"/>
      <c r="F9" s="298"/>
      <c r="G9" s="298"/>
      <c r="H9" s="298"/>
      <c r="I9" s="298"/>
      <c r="J9" s="298"/>
      <c r="K9" s="296"/>
    </row>
    <row r="10" ht="15" customHeight="1">
      <c r="B10" s="299"/>
      <c r="C10" s="298"/>
      <c r="D10" s="298" t="s">
        <v>585</v>
      </c>
      <c r="E10" s="298"/>
      <c r="F10" s="298"/>
      <c r="G10" s="298"/>
      <c r="H10" s="298"/>
      <c r="I10" s="298"/>
      <c r="J10" s="298"/>
      <c r="K10" s="296"/>
    </row>
    <row r="11" ht="15" customHeight="1">
      <c r="B11" s="299"/>
      <c r="C11" s="300"/>
      <c r="D11" s="298" t="s">
        <v>586</v>
      </c>
      <c r="E11" s="298"/>
      <c r="F11" s="298"/>
      <c r="G11" s="298"/>
      <c r="H11" s="298"/>
      <c r="I11" s="298"/>
      <c r="J11" s="298"/>
      <c r="K11" s="296"/>
    </row>
    <row r="12" ht="12.75" customHeight="1">
      <c r="B12" s="299"/>
      <c r="C12" s="300"/>
      <c r="D12" s="300"/>
      <c r="E12" s="300"/>
      <c r="F12" s="300"/>
      <c r="G12" s="300"/>
      <c r="H12" s="300"/>
      <c r="I12" s="300"/>
      <c r="J12" s="300"/>
      <c r="K12" s="296"/>
    </row>
    <row r="13" ht="15" customHeight="1">
      <c r="B13" s="299"/>
      <c r="C13" s="300"/>
      <c r="D13" s="298" t="s">
        <v>587</v>
      </c>
      <c r="E13" s="298"/>
      <c r="F13" s="298"/>
      <c r="G13" s="298"/>
      <c r="H13" s="298"/>
      <c r="I13" s="298"/>
      <c r="J13" s="298"/>
      <c r="K13" s="296"/>
    </row>
    <row r="14" ht="15" customHeight="1">
      <c r="B14" s="299"/>
      <c r="C14" s="300"/>
      <c r="D14" s="298" t="s">
        <v>588</v>
      </c>
      <c r="E14" s="298"/>
      <c r="F14" s="298"/>
      <c r="G14" s="298"/>
      <c r="H14" s="298"/>
      <c r="I14" s="298"/>
      <c r="J14" s="298"/>
      <c r="K14" s="296"/>
    </row>
    <row r="15" ht="15" customHeight="1">
      <c r="B15" s="299"/>
      <c r="C15" s="300"/>
      <c r="D15" s="298" t="s">
        <v>589</v>
      </c>
      <c r="E15" s="298"/>
      <c r="F15" s="298"/>
      <c r="G15" s="298"/>
      <c r="H15" s="298"/>
      <c r="I15" s="298"/>
      <c r="J15" s="298"/>
      <c r="K15" s="296"/>
    </row>
    <row r="16" ht="15" customHeight="1">
      <c r="B16" s="299"/>
      <c r="C16" s="300"/>
      <c r="D16" s="300"/>
      <c r="E16" s="301" t="s">
        <v>82</v>
      </c>
      <c r="F16" s="298" t="s">
        <v>590</v>
      </c>
      <c r="G16" s="298"/>
      <c r="H16" s="298"/>
      <c r="I16" s="298"/>
      <c r="J16" s="298"/>
      <c r="K16" s="296"/>
    </row>
    <row r="17" ht="15" customHeight="1">
      <c r="B17" s="299"/>
      <c r="C17" s="300"/>
      <c r="D17" s="300"/>
      <c r="E17" s="301" t="s">
        <v>591</v>
      </c>
      <c r="F17" s="298" t="s">
        <v>592</v>
      </c>
      <c r="G17" s="298"/>
      <c r="H17" s="298"/>
      <c r="I17" s="298"/>
      <c r="J17" s="298"/>
      <c r="K17" s="296"/>
    </row>
    <row r="18" ht="15" customHeight="1">
      <c r="B18" s="299"/>
      <c r="C18" s="300"/>
      <c r="D18" s="300"/>
      <c r="E18" s="301" t="s">
        <v>593</v>
      </c>
      <c r="F18" s="298" t="s">
        <v>594</v>
      </c>
      <c r="G18" s="298"/>
      <c r="H18" s="298"/>
      <c r="I18" s="298"/>
      <c r="J18" s="298"/>
      <c r="K18" s="296"/>
    </row>
    <row r="19" ht="15" customHeight="1">
      <c r="B19" s="299"/>
      <c r="C19" s="300"/>
      <c r="D19" s="300"/>
      <c r="E19" s="301" t="s">
        <v>76</v>
      </c>
      <c r="F19" s="298" t="s">
        <v>595</v>
      </c>
      <c r="G19" s="298"/>
      <c r="H19" s="298"/>
      <c r="I19" s="298"/>
      <c r="J19" s="298"/>
      <c r="K19" s="296"/>
    </row>
    <row r="20" ht="15" customHeight="1">
      <c r="B20" s="299"/>
      <c r="C20" s="300"/>
      <c r="D20" s="300"/>
      <c r="E20" s="301" t="s">
        <v>596</v>
      </c>
      <c r="F20" s="298" t="s">
        <v>597</v>
      </c>
      <c r="G20" s="298"/>
      <c r="H20" s="298"/>
      <c r="I20" s="298"/>
      <c r="J20" s="298"/>
      <c r="K20" s="296"/>
    </row>
    <row r="21" ht="15" customHeight="1">
      <c r="B21" s="299"/>
      <c r="C21" s="300"/>
      <c r="D21" s="300"/>
      <c r="E21" s="301" t="s">
        <v>598</v>
      </c>
      <c r="F21" s="298" t="s">
        <v>599</v>
      </c>
      <c r="G21" s="298"/>
      <c r="H21" s="298"/>
      <c r="I21" s="298"/>
      <c r="J21" s="298"/>
      <c r="K21" s="296"/>
    </row>
    <row r="22" ht="12.75" customHeight="1">
      <c r="B22" s="299"/>
      <c r="C22" s="300"/>
      <c r="D22" s="300"/>
      <c r="E22" s="300"/>
      <c r="F22" s="300"/>
      <c r="G22" s="300"/>
      <c r="H22" s="300"/>
      <c r="I22" s="300"/>
      <c r="J22" s="300"/>
      <c r="K22" s="296"/>
    </row>
    <row r="23" ht="15" customHeight="1">
      <c r="B23" s="299"/>
      <c r="C23" s="298" t="s">
        <v>600</v>
      </c>
      <c r="D23" s="298"/>
      <c r="E23" s="298"/>
      <c r="F23" s="298"/>
      <c r="G23" s="298"/>
      <c r="H23" s="298"/>
      <c r="I23" s="298"/>
      <c r="J23" s="298"/>
      <c r="K23" s="296"/>
    </row>
    <row r="24" ht="15" customHeight="1">
      <c r="B24" s="299"/>
      <c r="C24" s="298" t="s">
        <v>601</v>
      </c>
      <c r="D24" s="298"/>
      <c r="E24" s="298"/>
      <c r="F24" s="298"/>
      <c r="G24" s="298"/>
      <c r="H24" s="298"/>
      <c r="I24" s="298"/>
      <c r="J24" s="298"/>
      <c r="K24" s="296"/>
    </row>
    <row r="25" ht="15" customHeight="1">
      <c r="B25" s="299"/>
      <c r="C25" s="298"/>
      <c r="D25" s="298" t="s">
        <v>602</v>
      </c>
      <c r="E25" s="298"/>
      <c r="F25" s="298"/>
      <c r="G25" s="298"/>
      <c r="H25" s="298"/>
      <c r="I25" s="298"/>
      <c r="J25" s="298"/>
      <c r="K25" s="296"/>
    </row>
    <row r="26" ht="15" customHeight="1">
      <c r="B26" s="299"/>
      <c r="C26" s="300"/>
      <c r="D26" s="298" t="s">
        <v>603</v>
      </c>
      <c r="E26" s="298"/>
      <c r="F26" s="298"/>
      <c r="G26" s="298"/>
      <c r="H26" s="298"/>
      <c r="I26" s="298"/>
      <c r="J26" s="298"/>
      <c r="K26" s="296"/>
    </row>
    <row r="27" ht="12.75" customHeight="1">
      <c r="B27" s="299"/>
      <c r="C27" s="300"/>
      <c r="D27" s="300"/>
      <c r="E27" s="300"/>
      <c r="F27" s="300"/>
      <c r="G27" s="300"/>
      <c r="H27" s="300"/>
      <c r="I27" s="300"/>
      <c r="J27" s="300"/>
      <c r="K27" s="296"/>
    </row>
    <row r="28" ht="15" customHeight="1">
      <c r="B28" s="299"/>
      <c r="C28" s="300"/>
      <c r="D28" s="298" t="s">
        <v>604</v>
      </c>
      <c r="E28" s="298"/>
      <c r="F28" s="298"/>
      <c r="G28" s="298"/>
      <c r="H28" s="298"/>
      <c r="I28" s="298"/>
      <c r="J28" s="298"/>
      <c r="K28" s="296"/>
    </row>
    <row r="29" ht="15" customHeight="1">
      <c r="B29" s="299"/>
      <c r="C29" s="300"/>
      <c r="D29" s="298" t="s">
        <v>605</v>
      </c>
      <c r="E29" s="298"/>
      <c r="F29" s="298"/>
      <c r="G29" s="298"/>
      <c r="H29" s="298"/>
      <c r="I29" s="298"/>
      <c r="J29" s="298"/>
      <c r="K29" s="296"/>
    </row>
    <row r="30" ht="12.75" customHeight="1">
      <c r="B30" s="299"/>
      <c r="C30" s="300"/>
      <c r="D30" s="300"/>
      <c r="E30" s="300"/>
      <c r="F30" s="300"/>
      <c r="G30" s="300"/>
      <c r="H30" s="300"/>
      <c r="I30" s="300"/>
      <c r="J30" s="300"/>
      <c r="K30" s="296"/>
    </row>
    <row r="31" ht="15" customHeight="1">
      <c r="B31" s="299"/>
      <c r="C31" s="300"/>
      <c r="D31" s="298" t="s">
        <v>606</v>
      </c>
      <c r="E31" s="298"/>
      <c r="F31" s="298"/>
      <c r="G31" s="298"/>
      <c r="H31" s="298"/>
      <c r="I31" s="298"/>
      <c r="J31" s="298"/>
      <c r="K31" s="296"/>
    </row>
    <row r="32" ht="15" customHeight="1">
      <c r="B32" s="299"/>
      <c r="C32" s="300"/>
      <c r="D32" s="298" t="s">
        <v>607</v>
      </c>
      <c r="E32" s="298"/>
      <c r="F32" s="298"/>
      <c r="G32" s="298"/>
      <c r="H32" s="298"/>
      <c r="I32" s="298"/>
      <c r="J32" s="298"/>
      <c r="K32" s="296"/>
    </row>
    <row r="33" ht="15" customHeight="1">
      <c r="B33" s="299"/>
      <c r="C33" s="300"/>
      <c r="D33" s="298" t="s">
        <v>608</v>
      </c>
      <c r="E33" s="298"/>
      <c r="F33" s="298"/>
      <c r="G33" s="298"/>
      <c r="H33" s="298"/>
      <c r="I33" s="298"/>
      <c r="J33" s="298"/>
      <c r="K33" s="296"/>
    </row>
    <row r="34" ht="15" customHeight="1">
      <c r="B34" s="299"/>
      <c r="C34" s="300"/>
      <c r="D34" s="298"/>
      <c r="E34" s="302" t="s">
        <v>113</v>
      </c>
      <c r="F34" s="298"/>
      <c r="G34" s="298" t="s">
        <v>609</v>
      </c>
      <c r="H34" s="298"/>
      <c r="I34" s="298"/>
      <c r="J34" s="298"/>
      <c r="K34" s="296"/>
    </row>
    <row r="35" ht="30.75" customHeight="1">
      <c r="B35" s="299"/>
      <c r="C35" s="300"/>
      <c r="D35" s="298"/>
      <c r="E35" s="302" t="s">
        <v>610</v>
      </c>
      <c r="F35" s="298"/>
      <c r="G35" s="298" t="s">
        <v>611</v>
      </c>
      <c r="H35" s="298"/>
      <c r="I35" s="298"/>
      <c r="J35" s="298"/>
      <c r="K35" s="296"/>
    </row>
    <row r="36" ht="15" customHeight="1">
      <c r="B36" s="299"/>
      <c r="C36" s="300"/>
      <c r="D36" s="298"/>
      <c r="E36" s="302" t="s">
        <v>50</v>
      </c>
      <c r="F36" s="298"/>
      <c r="G36" s="298" t="s">
        <v>612</v>
      </c>
      <c r="H36" s="298"/>
      <c r="I36" s="298"/>
      <c r="J36" s="298"/>
      <c r="K36" s="296"/>
    </row>
    <row r="37" ht="15" customHeight="1">
      <c r="B37" s="299"/>
      <c r="C37" s="300"/>
      <c r="D37" s="298"/>
      <c r="E37" s="302" t="s">
        <v>114</v>
      </c>
      <c r="F37" s="298"/>
      <c r="G37" s="298" t="s">
        <v>613</v>
      </c>
      <c r="H37" s="298"/>
      <c r="I37" s="298"/>
      <c r="J37" s="298"/>
      <c r="K37" s="296"/>
    </row>
    <row r="38" ht="15" customHeight="1">
      <c r="B38" s="299"/>
      <c r="C38" s="300"/>
      <c r="D38" s="298"/>
      <c r="E38" s="302" t="s">
        <v>115</v>
      </c>
      <c r="F38" s="298"/>
      <c r="G38" s="298" t="s">
        <v>614</v>
      </c>
      <c r="H38" s="298"/>
      <c r="I38" s="298"/>
      <c r="J38" s="298"/>
      <c r="K38" s="296"/>
    </row>
    <row r="39" ht="15" customHeight="1">
      <c r="B39" s="299"/>
      <c r="C39" s="300"/>
      <c r="D39" s="298"/>
      <c r="E39" s="302" t="s">
        <v>116</v>
      </c>
      <c r="F39" s="298"/>
      <c r="G39" s="298" t="s">
        <v>615</v>
      </c>
      <c r="H39" s="298"/>
      <c r="I39" s="298"/>
      <c r="J39" s="298"/>
      <c r="K39" s="296"/>
    </row>
    <row r="40" ht="15" customHeight="1">
      <c r="B40" s="299"/>
      <c r="C40" s="300"/>
      <c r="D40" s="298"/>
      <c r="E40" s="302" t="s">
        <v>616</v>
      </c>
      <c r="F40" s="298"/>
      <c r="G40" s="298" t="s">
        <v>617</v>
      </c>
      <c r="H40" s="298"/>
      <c r="I40" s="298"/>
      <c r="J40" s="298"/>
      <c r="K40" s="296"/>
    </row>
    <row r="41" ht="15" customHeight="1">
      <c r="B41" s="299"/>
      <c r="C41" s="300"/>
      <c r="D41" s="298"/>
      <c r="E41" s="302"/>
      <c r="F41" s="298"/>
      <c r="G41" s="298" t="s">
        <v>618</v>
      </c>
      <c r="H41" s="298"/>
      <c r="I41" s="298"/>
      <c r="J41" s="298"/>
      <c r="K41" s="296"/>
    </row>
    <row r="42" ht="15" customHeight="1">
      <c r="B42" s="299"/>
      <c r="C42" s="300"/>
      <c r="D42" s="298"/>
      <c r="E42" s="302" t="s">
        <v>619</v>
      </c>
      <c r="F42" s="298"/>
      <c r="G42" s="298" t="s">
        <v>620</v>
      </c>
      <c r="H42" s="298"/>
      <c r="I42" s="298"/>
      <c r="J42" s="298"/>
      <c r="K42" s="296"/>
    </row>
    <row r="43" ht="15" customHeight="1">
      <c r="B43" s="299"/>
      <c r="C43" s="300"/>
      <c r="D43" s="298"/>
      <c r="E43" s="302" t="s">
        <v>118</v>
      </c>
      <c r="F43" s="298"/>
      <c r="G43" s="298" t="s">
        <v>621</v>
      </c>
      <c r="H43" s="298"/>
      <c r="I43" s="298"/>
      <c r="J43" s="298"/>
      <c r="K43" s="296"/>
    </row>
    <row r="44" ht="12.75" customHeight="1">
      <c r="B44" s="299"/>
      <c r="C44" s="300"/>
      <c r="D44" s="298"/>
      <c r="E44" s="298"/>
      <c r="F44" s="298"/>
      <c r="G44" s="298"/>
      <c r="H44" s="298"/>
      <c r="I44" s="298"/>
      <c r="J44" s="298"/>
      <c r="K44" s="296"/>
    </row>
    <row r="45" ht="15" customHeight="1">
      <c r="B45" s="299"/>
      <c r="C45" s="300"/>
      <c r="D45" s="298" t="s">
        <v>622</v>
      </c>
      <c r="E45" s="298"/>
      <c r="F45" s="298"/>
      <c r="G45" s="298"/>
      <c r="H45" s="298"/>
      <c r="I45" s="298"/>
      <c r="J45" s="298"/>
      <c r="K45" s="296"/>
    </row>
    <row r="46" ht="15" customHeight="1">
      <c r="B46" s="299"/>
      <c r="C46" s="300"/>
      <c r="D46" s="300"/>
      <c r="E46" s="298" t="s">
        <v>623</v>
      </c>
      <c r="F46" s="298"/>
      <c r="G46" s="298"/>
      <c r="H46" s="298"/>
      <c r="I46" s="298"/>
      <c r="J46" s="298"/>
      <c r="K46" s="296"/>
    </row>
    <row r="47" ht="15" customHeight="1">
      <c r="B47" s="299"/>
      <c r="C47" s="300"/>
      <c r="D47" s="300"/>
      <c r="E47" s="298" t="s">
        <v>624</v>
      </c>
      <c r="F47" s="298"/>
      <c r="G47" s="298"/>
      <c r="H47" s="298"/>
      <c r="I47" s="298"/>
      <c r="J47" s="298"/>
      <c r="K47" s="296"/>
    </row>
    <row r="48" ht="15" customHeight="1">
      <c r="B48" s="299"/>
      <c r="C48" s="300"/>
      <c r="D48" s="300"/>
      <c r="E48" s="298" t="s">
        <v>625</v>
      </c>
      <c r="F48" s="298"/>
      <c r="G48" s="298"/>
      <c r="H48" s="298"/>
      <c r="I48" s="298"/>
      <c r="J48" s="298"/>
      <c r="K48" s="296"/>
    </row>
    <row r="49" ht="15" customHeight="1">
      <c r="B49" s="299"/>
      <c r="C49" s="300"/>
      <c r="D49" s="298" t="s">
        <v>626</v>
      </c>
      <c r="E49" s="298"/>
      <c r="F49" s="298"/>
      <c r="G49" s="298"/>
      <c r="H49" s="298"/>
      <c r="I49" s="298"/>
      <c r="J49" s="298"/>
      <c r="K49" s="296"/>
    </row>
    <row r="50" ht="25.5" customHeight="1">
      <c r="B50" s="294"/>
      <c r="C50" s="295" t="s">
        <v>627</v>
      </c>
      <c r="D50" s="295"/>
      <c r="E50" s="295"/>
      <c r="F50" s="295"/>
      <c r="G50" s="295"/>
      <c r="H50" s="295"/>
      <c r="I50" s="295"/>
      <c r="J50" s="295"/>
      <c r="K50" s="296"/>
    </row>
    <row r="51" ht="5.25" customHeight="1">
      <c r="B51" s="294"/>
      <c r="C51" s="297"/>
      <c r="D51" s="297"/>
      <c r="E51" s="297"/>
      <c r="F51" s="297"/>
      <c r="G51" s="297"/>
      <c r="H51" s="297"/>
      <c r="I51" s="297"/>
      <c r="J51" s="297"/>
      <c r="K51" s="296"/>
    </row>
    <row r="52" ht="15" customHeight="1">
      <c r="B52" s="294"/>
      <c r="C52" s="298" t="s">
        <v>628</v>
      </c>
      <c r="D52" s="298"/>
      <c r="E52" s="298"/>
      <c r="F52" s="298"/>
      <c r="G52" s="298"/>
      <c r="H52" s="298"/>
      <c r="I52" s="298"/>
      <c r="J52" s="298"/>
      <c r="K52" s="296"/>
    </row>
    <row r="53" ht="15" customHeight="1">
      <c r="B53" s="294"/>
      <c r="C53" s="298" t="s">
        <v>629</v>
      </c>
      <c r="D53" s="298"/>
      <c r="E53" s="298"/>
      <c r="F53" s="298"/>
      <c r="G53" s="298"/>
      <c r="H53" s="298"/>
      <c r="I53" s="298"/>
      <c r="J53" s="298"/>
      <c r="K53" s="296"/>
    </row>
    <row r="54" ht="12.75" customHeight="1">
      <c r="B54" s="294"/>
      <c r="C54" s="298"/>
      <c r="D54" s="298"/>
      <c r="E54" s="298"/>
      <c r="F54" s="298"/>
      <c r="G54" s="298"/>
      <c r="H54" s="298"/>
      <c r="I54" s="298"/>
      <c r="J54" s="298"/>
      <c r="K54" s="296"/>
    </row>
    <row r="55" ht="15" customHeight="1">
      <c r="B55" s="294"/>
      <c r="C55" s="298" t="s">
        <v>630</v>
      </c>
      <c r="D55" s="298"/>
      <c r="E55" s="298"/>
      <c r="F55" s="298"/>
      <c r="G55" s="298"/>
      <c r="H55" s="298"/>
      <c r="I55" s="298"/>
      <c r="J55" s="298"/>
      <c r="K55" s="296"/>
    </row>
    <row r="56" ht="15" customHeight="1">
      <c r="B56" s="294"/>
      <c r="C56" s="300"/>
      <c r="D56" s="298" t="s">
        <v>631</v>
      </c>
      <c r="E56" s="298"/>
      <c r="F56" s="298"/>
      <c r="G56" s="298"/>
      <c r="H56" s="298"/>
      <c r="I56" s="298"/>
      <c r="J56" s="298"/>
      <c r="K56" s="296"/>
    </row>
    <row r="57" ht="15" customHeight="1">
      <c r="B57" s="294"/>
      <c r="C57" s="300"/>
      <c r="D57" s="298" t="s">
        <v>632</v>
      </c>
      <c r="E57" s="298"/>
      <c r="F57" s="298"/>
      <c r="G57" s="298"/>
      <c r="H57" s="298"/>
      <c r="I57" s="298"/>
      <c r="J57" s="298"/>
      <c r="K57" s="296"/>
    </row>
    <row r="58" ht="15" customHeight="1">
      <c r="B58" s="294"/>
      <c r="C58" s="300"/>
      <c r="D58" s="298" t="s">
        <v>633</v>
      </c>
      <c r="E58" s="298"/>
      <c r="F58" s="298"/>
      <c r="G58" s="298"/>
      <c r="H58" s="298"/>
      <c r="I58" s="298"/>
      <c r="J58" s="298"/>
      <c r="K58" s="296"/>
    </row>
    <row r="59" ht="15" customHeight="1">
      <c r="B59" s="294"/>
      <c r="C59" s="300"/>
      <c r="D59" s="298" t="s">
        <v>634</v>
      </c>
      <c r="E59" s="298"/>
      <c r="F59" s="298"/>
      <c r="G59" s="298"/>
      <c r="H59" s="298"/>
      <c r="I59" s="298"/>
      <c r="J59" s="298"/>
      <c r="K59" s="296"/>
    </row>
    <row r="60" ht="15" customHeight="1">
      <c r="B60" s="294"/>
      <c r="C60" s="300"/>
      <c r="D60" s="303" t="s">
        <v>635</v>
      </c>
      <c r="E60" s="303"/>
      <c r="F60" s="303"/>
      <c r="G60" s="303"/>
      <c r="H60" s="303"/>
      <c r="I60" s="303"/>
      <c r="J60" s="303"/>
      <c r="K60" s="296"/>
    </row>
    <row r="61" ht="15" customHeight="1">
      <c r="B61" s="294"/>
      <c r="C61" s="300"/>
      <c r="D61" s="298" t="s">
        <v>636</v>
      </c>
      <c r="E61" s="298"/>
      <c r="F61" s="298"/>
      <c r="G61" s="298"/>
      <c r="H61" s="298"/>
      <c r="I61" s="298"/>
      <c r="J61" s="298"/>
      <c r="K61" s="296"/>
    </row>
    <row r="62" ht="12.75" customHeight="1">
      <c r="B62" s="294"/>
      <c r="C62" s="300"/>
      <c r="D62" s="300"/>
      <c r="E62" s="304"/>
      <c r="F62" s="300"/>
      <c r="G62" s="300"/>
      <c r="H62" s="300"/>
      <c r="I62" s="300"/>
      <c r="J62" s="300"/>
      <c r="K62" s="296"/>
    </row>
    <row r="63" ht="15" customHeight="1">
      <c r="B63" s="294"/>
      <c r="C63" s="300"/>
      <c r="D63" s="298" t="s">
        <v>637</v>
      </c>
      <c r="E63" s="298"/>
      <c r="F63" s="298"/>
      <c r="G63" s="298"/>
      <c r="H63" s="298"/>
      <c r="I63" s="298"/>
      <c r="J63" s="298"/>
      <c r="K63" s="296"/>
    </row>
    <row r="64" ht="15" customHeight="1">
      <c r="B64" s="294"/>
      <c r="C64" s="300"/>
      <c r="D64" s="303" t="s">
        <v>638</v>
      </c>
      <c r="E64" s="303"/>
      <c r="F64" s="303"/>
      <c r="G64" s="303"/>
      <c r="H64" s="303"/>
      <c r="I64" s="303"/>
      <c r="J64" s="303"/>
      <c r="K64" s="296"/>
    </row>
    <row r="65" ht="15" customHeight="1">
      <c r="B65" s="294"/>
      <c r="C65" s="300"/>
      <c r="D65" s="298" t="s">
        <v>639</v>
      </c>
      <c r="E65" s="298"/>
      <c r="F65" s="298"/>
      <c r="G65" s="298"/>
      <c r="H65" s="298"/>
      <c r="I65" s="298"/>
      <c r="J65" s="298"/>
      <c r="K65" s="296"/>
    </row>
    <row r="66" ht="15" customHeight="1">
      <c r="B66" s="294"/>
      <c r="C66" s="300"/>
      <c r="D66" s="298" t="s">
        <v>640</v>
      </c>
      <c r="E66" s="298"/>
      <c r="F66" s="298"/>
      <c r="G66" s="298"/>
      <c r="H66" s="298"/>
      <c r="I66" s="298"/>
      <c r="J66" s="298"/>
      <c r="K66" s="296"/>
    </row>
    <row r="67" ht="15" customHeight="1">
      <c r="B67" s="294"/>
      <c r="C67" s="300"/>
      <c r="D67" s="298" t="s">
        <v>641</v>
      </c>
      <c r="E67" s="298"/>
      <c r="F67" s="298"/>
      <c r="G67" s="298"/>
      <c r="H67" s="298"/>
      <c r="I67" s="298"/>
      <c r="J67" s="298"/>
      <c r="K67" s="296"/>
    </row>
    <row r="68" ht="15" customHeight="1">
      <c r="B68" s="294"/>
      <c r="C68" s="300"/>
      <c r="D68" s="298" t="s">
        <v>642</v>
      </c>
      <c r="E68" s="298"/>
      <c r="F68" s="298"/>
      <c r="G68" s="298"/>
      <c r="H68" s="298"/>
      <c r="I68" s="298"/>
      <c r="J68" s="298"/>
      <c r="K68" s="296"/>
    </row>
    <row r="69" ht="12.75" customHeight="1">
      <c r="B69" s="305"/>
      <c r="C69" s="306"/>
      <c r="D69" s="306"/>
      <c r="E69" s="306"/>
      <c r="F69" s="306"/>
      <c r="G69" s="306"/>
      <c r="H69" s="306"/>
      <c r="I69" s="306"/>
      <c r="J69" s="306"/>
      <c r="K69" s="307"/>
    </row>
    <row r="70" ht="18.75" customHeight="1">
      <c r="B70" s="308"/>
      <c r="C70" s="308"/>
      <c r="D70" s="308"/>
      <c r="E70" s="308"/>
      <c r="F70" s="308"/>
      <c r="G70" s="308"/>
      <c r="H70" s="308"/>
      <c r="I70" s="308"/>
      <c r="J70" s="308"/>
      <c r="K70" s="309"/>
    </row>
    <row r="71" ht="18.75" customHeight="1">
      <c r="B71" s="309"/>
      <c r="C71" s="309"/>
      <c r="D71" s="309"/>
      <c r="E71" s="309"/>
      <c r="F71" s="309"/>
      <c r="G71" s="309"/>
      <c r="H71" s="309"/>
      <c r="I71" s="309"/>
      <c r="J71" s="309"/>
      <c r="K71" s="309"/>
    </row>
    <row r="72" ht="7.5" customHeight="1">
      <c r="B72" s="310"/>
      <c r="C72" s="311"/>
      <c r="D72" s="311"/>
      <c r="E72" s="311"/>
      <c r="F72" s="311"/>
      <c r="G72" s="311"/>
      <c r="H72" s="311"/>
      <c r="I72" s="311"/>
      <c r="J72" s="311"/>
      <c r="K72" s="312"/>
    </row>
    <row r="73" ht="45" customHeight="1">
      <c r="B73" s="313"/>
      <c r="C73" s="314" t="s">
        <v>97</v>
      </c>
      <c r="D73" s="314"/>
      <c r="E73" s="314"/>
      <c r="F73" s="314"/>
      <c r="G73" s="314"/>
      <c r="H73" s="314"/>
      <c r="I73" s="314"/>
      <c r="J73" s="314"/>
      <c r="K73" s="315"/>
    </row>
    <row r="74" ht="17.25" customHeight="1">
      <c r="B74" s="313"/>
      <c r="C74" s="316" t="s">
        <v>643</v>
      </c>
      <c r="D74" s="316"/>
      <c r="E74" s="316"/>
      <c r="F74" s="316" t="s">
        <v>644</v>
      </c>
      <c r="G74" s="317"/>
      <c r="H74" s="316" t="s">
        <v>114</v>
      </c>
      <c r="I74" s="316" t="s">
        <v>54</v>
      </c>
      <c r="J74" s="316" t="s">
        <v>645</v>
      </c>
      <c r="K74" s="315"/>
    </row>
    <row r="75" ht="17.25" customHeight="1">
      <c r="B75" s="313"/>
      <c r="C75" s="318" t="s">
        <v>646</v>
      </c>
      <c r="D75" s="318"/>
      <c r="E75" s="318"/>
      <c r="F75" s="319" t="s">
        <v>647</v>
      </c>
      <c r="G75" s="320"/>
      <c r="H75" s="318"/>
      <c r="I75" s="318"/>
      <c r="J75" s="318" t="s">
        <v>648</v>
      </c>
      <c r="K75" s="315"/>
    </row>
    <row r="76" ht="5.25" customHeight="1">
      <c r="B76" s="313"/>
      <c r="C76" s="321"/>
      <c r="D76" s="321"/>
      <c r="E76" s="321"/>
      <c r="F76" s="321"/>
      <c r="G76" s="322"/>
      <c r="H76" s="321"/>
      <c r="I76" s="321"/>
      <c r="J76" s="321"/>
      <c r="K76" s="315"/>
    </row>
    <row r="77" ht="15" customHeight="1">
      <c r="B77" s="313"/>
      <c r="C77" s="302" t="s">
        <v>50</v>
      </c>
      <c r="D77" s="321"/>
      <c r="E77" s="321"/>
      <c r="F77" s="323" t="s">
        <v>649</v>
      </c>
      <c r="G77" s="322"/>
      <c r="H77" s="302" t="s">
        <v>650</v>
      </c>
      <c r="I77" s="302" t="s">
        <v>651</v>
      </c>
      <c r="J77" s="302">
        <v>20</v>
      </c>
      <c r="K77" s="315"/>
    </row>
    <row r="78" ht="15" customHeight="1">
      <c r="B78" s="313"/>
      <c r="C78" s="302" t="s">
        <v>652</v>
      </c>
      <c r="D78" s="302"/>
      <c r="E78" s="302"/>
      <c r="F78" s="323" t="s">
        <v>649</v>
      </c>
      <c r="G78" s="322"/>
      <c r="H78" s="302" t="s">
        <v>653</v>
      </c>
      <c r="I78" s="302" t="s">
        <v>651</v>
      </c>
      <c r="J78" s="302">
        <v>120</v>
      </c>
      <c r="K78" s="315"/>
    </row>
    <row r="79" ht="15" customHeight="1">
      <c r="B79" s="324"/>
      <c r="C79" s="302" t="s">
        <v>654</v>
      </c>
      <c r="D79" s="302"/>
      <c r="E79" s="302"/>
      <c r="F79" s="323" t="s">
        <v>655</v>
      </c>
      <c r="G79" s="322"/>
      <c r="H79" s="302" t="s">
        <v>656</v>
      </c>
      <c r="I79" s="302" t="s">
        <v>651</v>
      </c>
      <c r="J79" s="302">
        <v>50</v>
      </c>
      <c r="K79" s="315"/>
    </row>
    <row r="80" ht="15" customHeight="1">
      <c r="B80" s="324"/>
      <c r="C80" s="302" t="s">
        <v>657</v>
      </c>
      <c r="D80" s="302"/>
      <c r="E80" s="302"/>
      <c r="F80" s="323" t="s">
        <v>649</v>
      </c>
      <c r="G80" s="322"/>
      <c r="H80" s="302" t="s">
        <v>658</v>
      </c>
      <c r="I80" s="302" t="s">
        <v>659</v>
      </c>
      <c r="J80" s="302"/>
      <c r="K80" s="315"/>
    </row>
    <row r="81" ht="15" customHeight="1">
      <c r="B81" s="324"/>
      <c r="C81" s="325" t="s">
        <v>660</v>
      </c>
      <c r="D81" s="325"/>
      <c r="E81" s="325"/>
      <c r="F81" s="326" t="s">
        <v>655</v>
      </c>
      <c r="G81" s="325"/>
      <c r="H81" s="325" t="s">
        <v>661</v>
      </c>
      <c r="I81" s="325" t="s">
        <v>651</v>
      </c>
      <c r="J81" s="325">
        <v>15</v>
      </c>
      <c r="K81" s="315"/>
    </row>
    <row r="82" ht="15" customHeight="1">
      <c r="B82" s="324"/>
      <c r="C82" s="325" t="s">
        <v>662</v>
      </c>
      <c r="D82" s="325"/>
      <c r="E82" s="325"/>
      <c r="F82" s="326" t="s">
        <v>655</v>
      </c>
      <c r="G82" s="325"/>
      <c r="H82" s="325" t="s">
        <v>663</v>
      </c>
      <c r="I82" s="325" t="s">
        <v>651</v>
      </c>
      <c r="J82" s="325">
        <v>15</v>
      </c>
      <c r="K82" s="315"/>
    </row>
    <row r="83" ht="15" customHeight="1">
      <c r="B83" s="324"/>
      <c r="C83" s="325" t="s">
        <v>664</v>
      </c>
      <c r="D83" s="325"/>
      <c r="E83" s="325"/>
      <c r="F83" s="326" t="s">
        <v>655</v>
      </c>
      <c r="G83" s="325"/>
      <c r="H83" s="325" t="s">
        <v>665</v>
      </c>
      <c r="I83" s="325" t="s">
        <v>651</v>
      </c>
      <c r="J83" s="325">
        <v>20</v>
      </c>
      <c r="K83" s="315"/>
    </row>
    <row r="84" ht="15" customHeight="1">
      <c r="B84" s="324"/>
      <c r="C84" s="325" t="s">
        <v>666</v>
      </c>
      <c r="D84" s="325"/>
      <c r="E84" s="325"/>
      <c r="F84" s="326" t="s">
        <v>655</v>
      </c>
      <c r="G84" s="325"/>
      <c r="H84" s="325" t="s">
        <v>667</v>
      </c>
      <c r="I84" s="325" t="s">
        <v>651</v>
      </c>
      <c r="J84" s="325">
        <v>20</v>
      </c>
      <c r="K84" s="315"/>
    </row>
    <row r="85" ht="15" customHeight="1">
      <c r="B85" s="324"/>
      <c r="C85" s="302" t="s">
        <v>668</v>
      </c>
      <c r="D85" s="302"/>
      <c r="E85" s="302"/>
      <c r="F85" s="323" t="s">
        <v>655</v>
      </c>
      <c r="G85" s="322"/>
      <c r="H85" s="302" t="s">
        <v>669</v>
      </c>
      <c r="I85" s="302" t="s">
        <v>651</v>
      </c>
      <c r="J85" s="302">
        <v>50</v>
      </c>
      <c r="K85" s="315"/>
    </row>
    <row r="86" ht="15" customHeight="1">
      <c r="B86" s="324"/>
      <c r="C86" s="302" t="s">
        <v>670</v>
      </c>
      <c r="D86" s="302"/>
      <c r="E86" s="302"/>
      <c r="F86" s="323" t="s">
        <v>655</v>
      </c>
      <c r="G86" s="322"/>
      <c r="H86" s="302" t="s">
        <v>671</v>
      </c>
      <c r="I86" s="302" t="s">
        <v>651</v>
      </c>
      <c r="J86" s="302">
        <v>20</v>
      </c>
      <c r="K86" s="315"/>
    </row>
    <row r="87" ht="15" customHeight="1">
      <c r="B87" s="324"/>
      <c r="C87" s="302" t="s">
        <v>672</v>
      </c>
      <c r="D87" s="302"/>
      <c r="E87" s="302"/>
      <c r="F87" s="323" t="s">
        <v>655</v>
      </c>
      <c r="G87" s="322"/>
      <c r="H87" s="302" t="s">
        <v>673</v>
      </c>
      <c r="I87" s="302" t="s">
        <v>651</v>
      </c>
      <c r="J87" s="302">
        <v>20</v>
      </c>
      <c r="K87" s="315"/>
    </row>
    <row r="88" ht="15" customHeight="1">
      <c r="B88" s="324"/>
      <c r="C88" s="302" t="s">
        <v>674</v>
      </c>
      <c r="D88" s="302"/>
      <c r="E88" s="302"/>
      <c r="F88" s="323" t="s">
        <v>655</v>
      </c>
      <c r="G88" s="322"/>
      <c r="H88" s="302" t="s">
        <v>675</v>
      </c>
      <c r="I88" s="302" t="s">
        <v>651</v>
      </c>
      <c r="J88" s="302">
        <v>50</v>
      </c>
      <c r="K88" s="315"/>
    </row>
    <row r="89" ht="15" customHeight="1">
      <c r="B89" s="324"/>
      <c r="C89" s="302" t="s">
        <v>676</v>
      </c>
      <c r="D89" s="302"/>
      <c r="E89" s="302"/>
      <c r="F89" s="323" t="s">
        <v>655</v>
      </c>
      <c r="G89" s="322"/>
      <c r="H89" s="302" t="s">
        <v>676</v>
      </c>
      <c r="I89" s="302" t="s">
        <v>651</v>
      </c>
      <c r="J89" s="302">
        <v>50</v>
      </c>
      <c r="K89" s="315"/>
    </row>
    <row r="90" ht="15" customHeight="1">
      <c r="B90" s="324"/>
      <c r="C90" s="302" t="s">
        <v>119</v>
      </c>
      <c r="D90" s="302"/>
      <c r="E90" s="302"/>
      <c r="F90" s="323" t="s">
        <v>655</v>
      </c>
      <c r="G90" s="322"/>
      <c r="H90" s="302" t="s">
        <v>677</v>
      </c>
      <c r="I90" s="302" t="s">
        <v>651</v>
      </c>
      <c r="J90" s="302">
        <v>255</v>
      </c>
      <c r="K90" s="315"/>
    </row>
    <row r="91" ht="15" customHeight="1">
      <c r="B91" s="324"/>
      <c r="C91" s="302" t="s">
        <v>678</v>
      </c>
      <c r="D91" s="302"/>
      <c r="E91" s="302"/>
      <c r="F91" s="323" t="s">
        <v>649</v>
      </c>
      <c r="G91" s="322"/>
      <c r="H91" s="302" t="s">
        <v>679</v>
      </c>
      <c r="I91" s="302" t="s">
        <v>680</v>
      </c>
      <c r="J91" s="302"/>
      <c r="K91" s="315"/>
    </row>
    <row r="92" ht="15" customHeight="1">
      <c r="B92" s="324"/>
      <c r="C92" s="302" t="s">
        <v>681</v>
      </c>
      <c r="D92" s="302"/>
      <c r="E92" s="302"/>
      <c r="F92" s="323" t="s">
        <v>649</v>
      </c>
      <c r="G92" s="322"/>
      <c r="H92" s="302" t="s">
        <v>682</v>
      </c>
      <c r="I92" s="302" t="s">
        <v>683</v>
      </c>
      <c r="J92" s="302"/>
      <c r="K92" s="315"/>
    </row>
    <row r="93" ht="15" customHeight="1">
      <c r="B93" s="324"/>
      <c r="C93" s="302" t="s">
        <v>684</v>
      </c>
      <c r="D93" s="302"/>
      <c r="E93" s="302"/>
      <c r="F93" s="323" t="s">
        <v>649</v>
      </c>
      <c r="G93" s="322"/>
      <c r="H93" s="302" t="s">
        <v>684</v>
      </c>
      <c r="I93" s="302" t="s">
        <v>683</v>
      </c>
      <c r="J93" s="302"/>
      <c r="K93" s="315"/>
    </row>
    <row r="94" ht="15" customHeight="1">
      <c r="B94" s="324"/>
      <c r="C94" s="302" t="s">
        <v>35</v>
      </c>
      <c r="D94" s="302"/>
      <c r="E94" s="302"/>
      <c r="F94" s="323" t="s">
        <v>649</v>
      </c>
      <c r="G94" s="322"/>
      <c r="H94" s="302" t="s">
        <v>685</v>
      </c>
      <c r="I94" s="302" t="s">
        <v>683</v>
      </c>
      <c r="J94" s="302"/>
      <c r="K94" s="315"/>
    </row>
    <row r="95" ht="15" customHeight="1">
      <c r="B95" s="324"/>
      <c r="C95" s="302" t="s">
        <v>45</v>
      </c>
      <c r="D95" s="302"/>
      <c r="E95" s="302"/>
      <c r="F95" s="323" t="s">
        <v>649</v>
      </c>
      <c r="G95" s="322"/>
      <c r="H95" s="302" t="s">
        <v>686</v>
      </c>
      <c r="I95" s="302" t="s">
        <v>683</v>
      </c>
      <c r="J95" s="302"/>
      <c r="K95" s="315"/>
    </row>
    <row r="96" ht="15" customHeight="1">
      <c r="B96" s="327"/>
      <c r="C96" s="328"/>
      <c r="D96" s="328"/>
      <c r="E96" s="328"/>
      <c r="F96" s="328"/>
      <c r="G96" s="328"/>
      <c r="H96" s="328"/>
      <c r="I96" s="328"/>
      <c r="J96" s="328"/>
      <c r="K96" s="329"/>
    </row>
    <row r="97" ht="18.75" customHeight="1">
      <c r="B97" s="330"/>
      <c r="C97" s="331"/>
      <c r="D97" s="331"/>
      <c r="E97" s="331"/>
      <c r="F97" s="331"/>
      <c r="G97" s="331"/>
      <c r="H97" s="331"/>
      <c r="I97" s="331"/>
      <c r="J97" s="331"/>
      <c r="K97" s="330"/>
    </row>
    <row r="98" ht="18.75" customHeight="1">
      <c r="B98" s="309"/>
      <c r="C98" s="309"/>
      <c r="D98" s="309"/>
      <c r="E98" s="309"/>
      <c r="F98" s="309"/>
      <c r="G98" s="309"/>
      <c r="H98" s="309"/>
      <c r="I98" s="309"/>
      <c r="J98" s="309"/>
      <c r="K98" s="309"/>
    </row>
    <row r="99" ht="7.5" customHeight="1">
      <c r="B99" s="310"/>
      <c r="C99" s="311"/>
      <c r="D99" s="311"/>
      <c r="E99" s="311"/>
      <c r="F99" s="311"/>
      <c r="G99" s="311"/>
      <c r="H99" s="311"/>
      <c r="I99" s="311"/>
      <c r="J99" s="311"/>
      <c r="K99" s="312"/>
    </row>
    <row r="100" ht="45" customHeight="1">
      <c r="B100" s="313"/>
      <c r="C100" s="314" t="s">
        <v>687</v>
      </c>
      <c r="D100" s="314"/>
      <c r="E100" s="314"/>
      <c r="F100" s="314"/>
      <c r="G100" s="314"/>
      <c r="H100" s="314"/>
      <c r="I100" s="314"/>
      <c r="J100" s="314"/>
      <c r="K100" s="315"/>
    </row>
    <row r="101" ht="17.25" customHeight="1">
      <c r="B101" s="313"/>
      <c r="C101" s="316" t="s">
        <v>643</v>
      </c>
      <c r="D101" s="316"/>
      <c r="E101" s="316"/>
      <c r="F101" s="316" t="s">
        <v>644</v>
      </c>
      <c r="G101" s="317"/>
      <c r="H101" s="316" t="s">
        <v>114</v>
      </c>
      <c r="I101" s="316" t="s">
        <v>54</v>
      </c>
      <c r="J101" s="316" t="s">
        <v>645</v>
      </c>
      <c r="K101" s="315"/>
    </row>
    <row r="102" ht="17.25" customHeight="1">
      <c r="B102" s="313"/>
      <c r="C102" s="318" t="s">
        <v>646</v>
      </c>
      <c r="D102" s="318"/>
      <c r="E102" s="318"/>
      <c r="F102" s="319" t="s">
        <v>647</v>
      </c>
      <c r="G102" s="320"/>
      <c r="H102" s="318"/>
      <c r="I102" s="318"/>
      <c r="J102" s="318" t="s">
        <v>648</v>
      </c>
      <c r="K102" s="315"/>
    </row>
    <row r="103" ht="5.25" customHeight="1">
      <c r="B103" s="313"/>
      <c r="C103" s="316"/>
      <c r="D103" s="316"/>
      <c r="E103" s="316"/>
      <c r="F103" s="316"/>
      <c r="G103" s="332"/>
      <c r="H103" s="316"/>
      <c r="I103" s="316"/>
      <c r="J103" s="316"/>
      <c r="K103" s="315"/>
    </row>
    <row r="104" ht="15" customHeight="1">
      <c r="B104" s="313"/>
      <c r="C104" s="302" t="s">
        <v>50</v>
      </c>
      <c r="D104" s="321"/>
      <c r="E104" s="321"/>
      <c r="F104" s="323" t="s">
        <v>649</v>
      </c>
      <c r="G104" s="332"/>
      <c r="H104" s="302" t="s">
        <v>688</v>
      </c>
      <c r="I104" s="302" t="s">
        <v>651</v>
      </c>
      <c r="J104" s="302">
        <v>20</v>
      </c>
      <c r="K104" s="315"/>
    </row>
    <row r="105" ht="15" customHeight="1">
      <c r="B105" s="313"/>
      <c r="C105" s="302" t="s">
        <v>652</v>
      </c>
      <c r="D105" s="302"/>
      <c r="E105" s="302"/>
      <c r="F105" s="323" t="s">
        <v>649</v>
      </c>
      <c r="G105" s="302"/>
      <c r="H105" s="302" t="s">
        <v>688</v>
      </c>
      <c r="I105" s="302" t="s">
        <v>651</v>
      </c>
      <c r="J105" s="302">
        <v>120</v>
      </c>
      <c r="K105" s="315"/>
    </row>
    <row r="106" ht="15" customHeight="1">
      <c r="B106" s="324"/>
      <c r="C106" s="302" t="s">
        <v>654</v>
      </c>
      <c r="D106" s="302"/>
      <c r="E106" s="302"/>
      <c r="F106" s="323" t="s">
        <v>655</v>
      </c>
      <c r="G106" s="302"/>
      <c r="H106" s="302" t="s">
        <v>688</v>
      </c>
      <c r="I106" s="302" t="s">
        <v>651</v>
      </c>
      <c r="J106" s="302">
        <v>50</v>
      </c>
      <c r="K106" s="315"/>
    </row>
    <row r="107" ht="15" customHeight="1">
      <c r="B107" s="324"/>
      <c r="C107" s="302" t="s">
        <v>657</v>
      </c>
      <c r="D107" s="302"/>
      <c r="E107" s="302"/>
      <c r="F107" s="323" t="s">
        <v>649</v>
      </c>
      <c r="G107" s="302"/>
      <c r="H107" s="302" t="s">
        <v>688</v>
      </c>
      <c r="I107" s="302" t="s">
        <v>659</v>
      </c>
      <c r="J107" s="302"/>
      <c r="K107" s="315"/>
    </row>
    <row r="108" ht="15" customHeight="1">
      <c r="B108" s="324"/>
      <c r="C108" s="302" t="s">
        <v>668</v>
      </c>
      <c r="D108" s="302"/>
      <c r="E108" s="302"/>
      <c r="F108" s="323" t="s">
        <v>655</v>
      </c>
      <c r="G108" s="302"/>
      <c r="H108" s="302" t="s">
        <v>688</v>
      </c>
      <c r="I108" s="302" t="s">
        <v>651</v>
      </c>
      <c r="J108" s="302">
        <v>50</v>
      </c>
      <c r="K108" s="315"/>
    </row>
    <row r="109" ht="15" customHeight="1">
      <c r="B109" s="324"/>
      <c r="C109" s="302" t="s">
        <v>676</v>
      </c>
      <c r="D109" s="302"/>
      <c r="E109" s="302"/>
      <c r="F109" s="323" t="s">
        <v>655</v>
      </c>
      <c r="G109" s="302"/>
      <c r="H109" s="302" t="s">
        <v>688</v>
      </c>
      <c r="I109" s="302" t="s">
        <v>651</v>
      </c>
      <c r="J109" s="302">
        <v>50</v>
      </c>
      <c r="K109" s="315"/>
    </row>
    <row r="110" ht="15" customHeight="1">
      <c r="B110" s="324"/>
      <c r="C110" s="302" t="s">
        <v>674</v>
      </c>
      <c r="D110" s="302"/>
      <c r="E110" s="302"/>
      <c r="F110" s="323" t="s">
        <v>655</v>
      </c>
      <c r="G110" s="302"/>
      <c r="H110" s="302" t="s">
        <v>688</v>
      </c>
      <c r="I110" s="302" t="s">
        <v>651</v>
      </c>
      <c r="J110" s="302">
        <v>50</v>
      </c>
      <c r="K110" s="315"/>
    </row>
    <row r="111" ht="15" customHeight="1">
      <c r="B111" s="324"/>
      <c r="C111" s="302" t="s">
        <v>50</v>
      </c>
      <c r="D111" s="302"/>
      <c r="E111" s="302"/>
      <c r="F111" s="323" t="s">
        <v>649</v>
      </c>
      <c r="G111" s="302"/>
      <c r="H111" s="302" t="s">
        <v>689</v>
      </c>
      <c r="I111" s="302" t="s">
        <v>651</v>
      </c>
      <c r="J111" s="302">
        <v>20</v>
      </c>
      <c r="K111" s="315"/>
    </row>
    <row r="112" ht="15" customHeight="1">
      <c r="B112" s="324"/>
      <c r="C112" s="302" t="s">
        <v>690</v>
      </c>
      <c r="D112" s="302"/>
      <c r="E112" s="302"/>
      <c r="F112" s="323" t="s">
        <v>649</v>
      </c>
      <c r="G112" s="302"/>
      <c r="H112" s="302" t="s">
        <v>691</v>
      </c>
      <c r="I112" s="302" t="s">
        <v>651</v>
      </c>
      <c r="J112" s="302">
        <v>120</v>
      </c>
      <c r="K112" s="315"/>
    </row>
    <row r="113" ht="15" customHeight="1">
      <c r="B113" s="324"/>
      <c r="C113" s="302" t="s">
        <v>35</v>
      </c>
      <c r="D113" s="302"/>
      <c r="E113" s="302"/>
      <c r="F113" s="323" t="s">
        <v>649</v>
      </c>
      <c r="G113" s="302"/>
      <c r="H113" s="302" t="s">
        <v>692</v>
      </c>
      <c r="I113" s="302" t="s">
        <v>683</v>
      </c>
      <c r="J113" s="302"/>
      <c r="K113" s="315"/>
    </row>
    <row r="114" ht="15" customHeight="1">
      <c r="B114" s="324"/>
      <c r="C114" s="302" t="s">
        <v>45</v>
      </c>
      <c r="D114" s="302"/>
      <c r="E114" s="302"/>
      <c r="F114" s="323" t="s">
        <v>649</v>
      </c>
      <c r="G114" s="302"/>
      <c r="H114" s="302" t="s">
        <v>693</v>
      </c>
      <c r="I114" s="302" t="s">
        <v>683</v>
      </c>
      <c r="J114" s="302"/>
      <c r="K114" s="315"/>
    </row>
    <row r="115" ht="15" customHeight="1">
      <c r="B115" s="324"/>
      <c r="C115" s="302" t="s">
        <v>54</v>
      </c>
      <c r="D115" s="302"/>
      <c r="E115" s="302"/>
      <c r="F115" s="323" t="s">
        <v>649</v>
      </c>
      <c r="G115" s="302"/>
      <c r="H115" s="302" t="s">
        <v>694</v>
      </c>
      <c r="I115" s="302" t="s">
        <v>695</v>
      </c>
      <c r="J115" s="302"/>
      <c r="K115" s="315"/>
    </row>
    <row r="116" ht="15" customHeight="1">
      <c r="B116" s="327"/>
      <c r="C116" s="333"/>
      <c r="D116" s="333"/>
      <c r="E116" s="333"/>
      <c r="F116" s="333"/>
      <c r="G116" s="333"/>
      <c r="H116" s="333"/>
      <c r="I116" s="333"/>
      <c r="J116" s="333"/>
      <c r="K116" s="329"/>
    </row>
    <row r="117" ht="18.75" customHeight="1">
      <c r="B117" s="334"/>
      <c r="C117" s="298"/>
      <c r="D117" s="298"/>
      <c r="E117" s="298"/>
      <c r="F117" s="335"/>
      <c r="G117" s="298"/>
      <c r="H117" s="298"/>
      <c r="I117" s="298"/>
      <c r="J117" s="298"/>
      <c r="K117" s="334"/>
    </row>
    <row r="118" ht="18.75" customHeight="1">
      <c r="B118" s="309"/>
      <c r="C118" s="309"/>
      <c r="D118" s="309"/>
      <c r="E118" s="309"/>
      <c r="F118" s="309"/>
      <c r="G118" s="309"/>
      <c r="H118" s="309"/>
      <c r="I118" s="309"/>
      <c r="J118" s="309"/>
      <c r="K118" s="309"/>
    </row>
    <row r="119" ht="7.5" customHeight="1">
      <c r="B119" s="336"/>
      <c r="C119" s="337"/>
      <c r="D119" s="337"/>
      <c r="E119" s="337"/>
      <c r="F119" s="337"/>
      <c r="G119" s="337"/>
      <c r="H119" s="337"/>
      <c r="I119" s="337"/>
      <c r="J119" s="337"/>
      <c r="K119" s="338"/>
    </row>
    <row r="120" ht="45" customHeight="1">
      <c r="B120" s="339"/>
      <c r="C120" s="292" t="s">
        <v>696</v>
      </c>
      <c r="D120" s="292"/>
      <c r="E120" s="292"/>
      <c r="F120" s="292"/>
      <c r="G120" s="292"/>
      <c r="H120" s="292"/>
      <c r="I120" s="292"/>
      <c r="J120" s="292"/>
      <c r="K120" s="340"/>
    </row>
    <row r="121" ht="17.25" customHeight="1">
      <c r="B121" s="341"/>
      <c r="C121" s="316" t="s">
        <v>643</v>
      </c>
      <c r="D121" s="316"/>
      <c r="E121" s="316"/>
      <c r="F121" s="316" t="s">
        <v>644</v>
      </c>
      <c r="G121" s="317"/>
      <c r="H121" s="316" t="s">
        <v>114</v>
      </c>
      <c r="I121" s="316" t="s">
        <v>54</v>
      </c>
      <c r="J121" s="316" t="s">
        <v>645</v>
      </c>
      <c r="K121" s="342"/>
    </row>
    <row r="122" ht="17.25" customHeight="1">
      <c r="B122" s="341"/>
      <c r="C122" s="318" t="s">
        <v>646</v>
      </c>
      <c r="D122" s="318"/>
      <c r="E122" s="318"/>
      <c r="F122" s="319" t="s">
        <v>647</v>
      </c>
      <c r="G122" s="320"/>
      <c r="H122" s="318"/>
      <c r="I122" s="318"/>
      <c r="J122" s="318" t="s">
        <v>648</v>
      </c>
      <c r="K122" s="342"/>
    </row>
    <row r="123" ht="5.25" customHeight="1">
      <c r="B123" s="343"/>
      <c r="C123" s="321"/>
      <c r="D123" s="321"/>
      <c r="E123" s="321"/>
      <c r="F123" s="321"/>
      <c r="G123" s="302"/>
      <c r="H123" s="321"/>
      <c r="I123" s="321"/>
      <c r="J123" s="321"/>
      <c r="K123" s="344"/>
    </row>
    <row r="124" ht="15" customHeight="1">
      <c r="B124" s="343"/>
      <c r="C124" s="302" t="s">
        <v>652</v>
      </c>
      <c r="D124" s="321"/>
      <c r="E124" s="321"/>
      <c r="F124" s="323" t="s">
        <v>649</v>
      </c>
      <c r="G124" s="302"/>
      <c r="H124" s="302" t="s">
        <v>688</v>
      </c>
      <c r="I124" s="302" t="s">
        <v>651</v>
      </c>
      <c r="J124" s="302">
        <v>120</v>
      </c>
      <c r="K124" s="345"/>
    </row>
    <row r="125" ht="15" customHeight="1">
      <c r="B125" s="343"/>
      <c r="C125" s="302" t="s">
        <v>697</v>
      </c>
      <c r="D125" s="302"/>
      <c r="E125" s="302"/>
      <c r="F125" s="323" t="s">
        <v>649</v>
      </c>
      <c r="G125" s="302"/>
      <c r="H125" s="302" t="s">
        <v>698</v>
      </c>
      <c r="I125" s="302" t="s">
        <v>651</v>
      </c>
      <c r="J125" s="302" t="s">
        <v>699</v>
      </c>
      <c r="K125" s="345"/>
    </row>
    <row r="126" ht="15" customHeight="1">
      <c r="B126" s="343"/>
      <c r="C126" s="302" t="s">
        <v>598</v>
      </c>
      <c r="D126" s="302"/>
      <c r="E126" s="302"/>
      <c r="F126" s="323" t="s">
        <v>649</v>
      </c>
      <c r="G126" s="302"/>
      <c r="H126" s="302" t="s">
        <v>700</v>
      </c>
      <c r="I126" s="302" t="s">
        <v>651</v>
      </c>
      <c r="J126" s="302" t="s">
        <v>699</v>
      </c>
      <c r="K126" s="345"/>
    </row>
    <row r="127" ht="15" customHeight="1">
      <c r="B127" s="343"/>
      <c r="C127" s="302" t="s">
        <v>660</v>
      </c>
      <c r="D127" s="302"/>
      <c r="E127" s="302"/>
      <c r="F127" s="323" t="s">
        <v>655</v>
      </c>
      <c r="G127" s="302"/>
      <c r="H127" s="302" t="s">
        <v>661</v>
      </c>
      <c r="I127" s="302" t="s">
        <v>651</v>
      </c>
      <c r="J127" s="302">
        <v>15</v>
      </c>
      <c r="K127" s="345"/>
    </row>
    <row r="128" ht="15" customHeight="1">
      <c r="B128" s="343"/>
      <c r="C128" s="325" t="s">
        <v>662</v>
      </c>
      <c r="D128" s="325"/>
      <c r="E128" s="325"/>
      <c r="F128" s="326" t="s">
        <v>655</v>
      </c>
      <c r="G128" s="325"/>
      <c r="H128" s="325" t="s">
        <v>663</v>
      </c>
      <c r="I128" s="325" t="s">
        <v>651</v>
      </c>
      <c r="J128" s="325">
        <v>15</v>
      </c>
      <c r="K128" s="345"/>
    </row>
    <row r="129" ht="15" customHeight="1">
      <c r="B129" s="343"/>
      <c r="C129" s="325" t="s">
        <v>664</v>
      </c>
      <c r="D129" s="325"/>
      <c r="E129" s="325"/>
      <c r="F129" s="326" t="s">
        <v>655</v>
      </c>
      <c r="G129" s="325"/>
      <c r="H129" s="325" t="s">
        <v>665</v>
      </c>
      <c r="I129" s="325" t="s">
        <v>651</v>
      </c>
      <c r="J129" s="325">
        <v>20</v>
      </c>
      <c r="K129" s="345"/>
    </row>
    <row r="130" ht="15" customHeight="1">
      <c r="B130" s="343"/>
      <c r="C130" s="325" t="s">
        <v>666</v>
      </c>
      <c r="D130" s="325"/>
      <c r="E130" s="325"/>
      <c r="F130" s="326" t="s">
        <v>655</v>
      </c>
      <c r="G130" s="325"/>
      <c r="H130" s="325" t="s">
        <v>667</v>
      </c>
      <c r="I130" s="325" t="s">
        <v>651</v>
      </c>
      <c r="J130" s="325">
        <v>20</v>
      </c>
      <c r="K130" s="345"/>
    </row>
    <row r="131" ht="15" customHeight="1">
      <c r="B131" s="343"/>
      <c r="C131" s="302" t="s">
        <v>654</v>
      </c>
      <c r="D131" s="302"/>
      <c r="E131" s="302"/>
      <c r="F131" s="323" t="s">
        <v>655</v>
      </c>
      <c r="G131" s="302"/>
      <c r="H131" s="302" t="s">
        <v>688</v>
      </c>
      <c r="I131" s="302" t="s">
        <v>651</v>
      </c>
      <c r="J131" s="302">
        <v>50</v>
      </c>
      <c r="K131" s="345"/>
    </row>
    <row r="132" ht="15" customHeight="1">
      <c r="B132" s="343"/>
      <c r="C132" s="302" t="s">
        <v>668</v>
      </c>
      <c r="D132" s="302"/>
      <c r="E132" s="302"/>
      <c r="F132" s="323" t="s">
        <v>655</v>
      </c>
      <c r="G132" s="302"/>
      <c r="H132" s="302" t="s">
        <v>688</v>
      </c>
      <c r="I132" s="302" t="s">
        <v>651</v>
      </c>
      <c r="J132" s="302">
        <v>50</v>
      </c>
      <c r="K132" s="345"/>
    </row>
    <row r="133" ht="15" customHeight="1">
      <c r="B133" s="343"/>
      <c r="C133" s="302" t="s">
        <v>674</v>
      </c>
      <c r="D133" s="302"/>
      <c r="E133" s="302"/>
      <c r="F133" s="323" t="s">
        <v>655</v>
      </c>
      <c r="G133" s="302"/>
      <c r="H133" s="302" t="s">
        <v>688</v>
      </c>
      <c r="I133" s="302" t="s">
        <v>651</v>
      </c>
      <c r="J133" s="302">
        <v>50</v>
      </c>
      <c r="K133" s="345"/>
    </row>
    <row r="134" ht="15" customHeight="1">
      <c r="B134" s="343"/>
      <c r="C134" s="302" t="s">
        <v>676</v>
      </c>
      <c r="D134" s="302"/>
      <c r="E134" s="302"/>
      <c r="F134" s="323" t="s">
        <v>655</v>
      </c>
      <c r="G134" s="302"/>
      <c r="H134" s="302" t="s">
        <v>688</v>
      </c>
      <c r="I134" s="302" t="s">
        <v>651</v>
      </c>
      <c r="J134" s="302">
        <v>50</v>
      </c>
      <c r="K134" s="345"/>
    </row>
    <row r="135" ht="15" customHeight="1">
      <c r="B135" s="343"/>
      <c r="C135" s="302" t="s">
        <v>119</v>
      </c>
      <c r="D135" s="302"/>
      <c r="E135" s="302"/>
      <c r="F135" s="323" t="s">
        <v>655</v>
      </c>
      <c r="G135" s="302"/>
      <c r="H135" s="302" t="s">
        <v>701</v>
      </c>
      <c r="I135" s="302" t="s">
        <v>651</v>
      </c>
      <c r="J135" s="302">
        <v>255</v>
      </c>
      <c r="K135" s="345"/>
    </row>
    <row r="136" ht="15" customHeight="1">
      <c r="B136" s="343"/>
      <c r="C136" s="302" t="s">
        <v>678</v>
      </c>
      <c r="D136" s="302"/>
      <c r="E136" s="302"/>
      <c r="F136" s="323" t="s">
        <v>649</v>
      </c>
      <c r="G136" s="302"/>
      <c r="H136" s="302" t="s">
        <v>702</v>
      </c>
      <c r="I136" s="302" t="s">
        <v>680</v>
      </c>
      <c r="J136" s="302"/>
      <c r="K136" s="345"/>
    </row>
    <row r="137" ht="15" customHeight="1">
      <c r="B137" s="343"/>
      <c r="C137" s="302" t="s">
        <v>681</v>
      </c>
      <c r="D137" s="302"/>
      <c r="E137" s="302"/>
      <c r="F137" s="323" t="s">
        <v>649</v>
      </c>
      <c r="G137" s="302"/>
      <c r="H137" s="302" t="s">
        <v>703</v>
      </c>
      <c r="I137" s="302" t="s">
        <v>683</v>
      </c>
      <c r="J137" s="302"/>
      <c r="K137" s="345"/>
    </row>
    <row r="138" ht="15" customHeight="1">
      <c r="B138" s="343"/>
      <c r="C138" s="302" t="s">
        <v>684</v>
      </c>
      <c r="D138" s="302"/>
      <c r="E138" s="302"/>
      <c r="F138" s="323" t="s">
        <v>649</v>
      </c>
      <c r="G138" s="302"/>
      <c r="H138" s="302" t="s">
        <v>684</v>
      </c>
      <c r="I138" s="302" t="s">
        <v>683</v>
      </c>
      <c r="J138" s="302"/>
      <c r="K138" s="345"/>
    </row>
    <row r="139" ht="15" customHeight="1">
      <c r="B139" s="343"/>
      <c r="C139" s="302" t="s">
        <v>35</v>
      </c>
      <c r="D139" s="302"/>
      <c r="E139" s="302"/>
      <c r="F139" s="323" t="s">
        <v>649</v>
      </c>
      <c r="G139" s="302"/>
      <c r="H139" s="302" t="s">
        <v>704</v>
      </c>
      <c r="I139" s="302" t="s">
        <v>683</v>
      </c>
      <c r="J139" s="302"/>
      <c r="K139" s="345"/>
    </row>
    <row r="140" ht="15" customHeight="1">
      <c r="B140" s="343"/>
      <c r="C140" s="302" t="s">
        <v>705</v>
      </c>
      <c r="D140" s="302"/>
      <c r="E140" s="302"/>
      <c r="F140" s="323" t="s">
        <v>649</v>
      </c>
      <c r="G140" s="302"/>
      <c r="H140" s="302" t="s">
        <v>706</v>
      </c>
      <c r="I140" s="302" t="s">
        <v>683</v>
      </c>
      <c r="J140" s="302"/>
      <c r="K140" s="345"/>
    </row>
    <row r="141" ht="15" customHeight="1">
      <c r="B141" s="346"/>
      <c r="C141" s="347"/>
      <c r="D141" s="347"/>
      <c r="E141" s="347"/>
      <c r="F141" s="347"/>
      <c r="G141" s="347"/>
      <c r="H141" s="347"/>
      <c r="I141" s="347"/>
      <c r="J141" s="347"/>
      <c r="K141" s="348"/>
    </row>
    <row r="142" ht="18.75" customHeight="1">
      <c r="B142" s="298"/>
      <c r="C142" s="298"/>
      <c r="D142" s="298"/>
      <c r="E142" s="298"/>
      <c r="F142" s="335"/>
      <c r="G142" s="298"/>
      <c r="H142" s="298"/>
      <c r="I142" s="298"/>
      <c r="J142" s="298"/>
      <c r="K142" s="298"/>
    </row>
    <row r="143" ht="18.75" customHeight="1">
      <c r="B143" s="309"/>
      <c r="C143" s="309"/>
      <c r="D143" s="309"/>
      <c r="E143" s="309"/>
      <c r="F143" s="309"/>
      <c r="G143" s="309"/>
      <c r="H143" s="309"/>
      <c r="I143" s="309"/>
      <c r="J143" s="309"/>
      <c r="K143" s="309"/>
    </row>
    <row r="144" ht="7.5" customHeight="1">
      <c r="B144" s="310"/>
      <c r="C144" s="311"/>
      <c r="D144" s="311"/>
      <c r="E144" s="311"/>
      <c r="F144" s="311"/>
      <c r="G144" s="311"/>
      <c r="H144" s="311"/>
      <c r="I144" s="311"/>
      <c r="J144" s="311"/>
      <c r="K144" s="312"/>
    </row>
    <row r="145" ht="45" customHeight="1">
      <c r="B145" s="313"/>
      <c r="C145" s="314" t="s">
        <v>707</v>
      </c>
      <c r="D145" s="314"/>
      <c r="E145" s="314"/>
      <c r="F145" s="314"/>
      <c r="G145" s="314"/>
      <c r="H145" s="314"/>
      <c r="I145" s="314"/>
      <c r="J145" s="314"/>
      <c r="K145" s="315"/>
    </row>
    <row r="146" ht="17.25" customHeight="1">
      <c r="B146" s="313"/>
      <c r="C146" s="316" t="s">
        <v>643</v>
      </c>
      <c r="D146" s="316"/>
      <c r="E146" s="316"/>
      <c r="F146" s="316" t="s">
        <v>644</v>
      </c>
      <c r="G146" s="317"/>
      <c r="H146" s="316" t="s">
        <v>114</v>
      </c>
      <c r="I146" s="316" t="s">
        <v>54</v>
      </c>
      <c r="J146" s="316" t="s">
        <v>645</v>
      </c>
      <c r="K146" s="315"/>
    </row>
    <row r="147" ht="17.25" customHeight="1">
      <c r="B147" s="313"/>
      <c r="C147" s="318" t="s">
        <v>646</v>
      </c>
      <c r="D147" s="318"/>
      <c r="E147" s="318"/>
      <c r="F147" s="319" t="s">
        <v>647</v>
      </c>
      <c r="G147" s="320"/>
      <c r="H147" s="318"/>
      <c r="I147" s="318"/>
      <c r="J147" s="318" t="s">
        <v>648</v>
      </c>
      <c r="K147" s="315"/>
    </row>
    <row r="148" ht="5.25" customHeight="1">
      <c r="B148" s="324"/>
      <c r="C148" s="321"/>
      <c r="D148" s="321"/>
      <c r="E148" s="321"/>
      <c r="F148" s="321"/>
      <c r="G148" s="322"/>
      <c r="H148" s="321"/>
      <c r="I148" s="321"/>
      <c r="J148" s="321"/>
      <c r="K148" s="345"/>
    </row>
    <row r="149" ht="15" customHeight="1">
      <c r="B149" s="324"/>
      <c r="C149" s="349" t="s">
        <v>652</v>
      </c>
      <c r="D149" s="302"/>
      <c r="E149" s="302"/>
      <c r="F149" s="350" t="s">
        <v>649</v>
      </c>
      <c r="G149" s="302"/>
      <c r="H149" s="349" t="s">
        <v>688</v>
      </c>
      <c r="I149" s="349" t="s">
        <v>651</v>
      </c>
      <c r="J149" s="349">
        <v>120</v>
      </c>
      <c r="K149" s="345"/>
    </row>
    <row r="150" ht="15" customHeight="1">
      <c r="B150" s="324"/>
      <c r="C150" s="349" t="s">
        <v>697</v>
      </c>
      <c r="D150" s="302"/>
      <c r="E150" s="302"/>
      <c r="F150" s="350" t="s">
        <v>649</v>
      </c>
      <c r="G150" s="302"/>
      <c r="H150" s="349" t="s">
        <v>708</v>
      </c>
      <c r="I150" s="349" t="s">
        <v>651</v>
      </c>
      <c r="J150" s="349" t="s">
        <v>699</v>
      </c>
      <c r="K150" s="345"/>
    </row>
    <row r="151" ht="15" customHeight="1">
      <c r="B151" s="324"/>
      <c r="C151" s="349" t="s">
        <v>598</v>
      </c>
      <c r="D151" s="302"/>
      <c r="E151" s="302"/>
      <c r="F151" s="350" t="s">
        <v>649</v>
      </c>
      <c r="G151" s="302"/>
      <c r="H151" s="349" t="s">
        <v>709</v>
      </c>
      <c r="I151" s="349" t="s">
        <v>651</v>
      </c>
      <c r="J151" s="349" t="s">
        <v>699</v>
      </c>
      <c r="K151" s="345"/>
    </row>
    <row r="152" ht="15" customHeight="1">
      <c r="B152" s="324"/>
      <c r="C152" s="349" t="s">
        <v>654</v>
      </c>
      <c r="D152" s="302"/>
      <c r="E152" s="302"/>
      <c r="F152" s="350" t="s">
        <v>655</v>
      </c>
      <c r="G152" s="302"/>
      <c r="H152" s="349" t="s">
        <v>688</v>
      </c>
      <c r="I152" s="349" t="s">
        <v>651</v>
      </c>
      <c r="J152" s="349">
        <v>50</v>
      </c>
      <c r="K152" s="345"/>
    </row>
    <row r="153" ht="15" customHeight="1">
      <c r="B153" s="324"/>
      <c r="C153" s="349" t="s">
        <v>657</v>
      </c>
      <c r="D153" s="302"/>
      <c r="E153" s="302"/>
      <c r="F153" s="350" t="s">
        <v>649</v>
      </c>
      <c r="G153" s="302"/>
      <c r="H153" s="349" t="s">
        <v>688</v>
      </c>
      <c r="I153" s="349" t="s">
        <v>659</v>
      </c>
      <c r="J153" s="349"/>
      <c r="K153" s="345"/>
    </row>
    <row r="154" ht="15" customHeight="1">
      <c r="B154" s="324"/>
      <c r="C154" s="349" t="s">
        <v>668</v>
      </c>
      <c r="D154" s="302"/>
      <c r="E154" s="302"/>
      <c r="F154" s="350" t="s">
        <v>655</v>
      </c>
      <c r="G154" s="302"/>
      <c r="H154" s="349" t="s">
        <v>688</v>
      </c>
      <c r="I154" s="349" t="s">
        <v>651</v>
      </c>
      <c r="J154" s="349">
        <v>50</v>
      </c>
      <c r="K154" s="345"/>
    </row>
    <row r="155" ht="15" customHeight="1">
      <c r="B155" s="324"/>
      <c r="C155" s="349" t="s">
        <v>676</v>
      </c>
      <c r="D155" s="302"/>
      <c r="E155" s="302"/>
      <c r="F155" s="350" t="s">
        <v>655</v>
      </c>
      <c r="G155" s="302"/>
      <c r="H155" s="349" t="s">
        <v>688</v>
      </c>
      <c r="I155" s="349" t="s">
        <v>651</v>
      </c>
      <c r="J155" s="349">
        <v>50</v>
      </c>
      <c r="K155" s="345"/>
    </row>
    <row r="156" ht="15" customHeight="1">
      <c r="B156" s="324"/>
      <c r="C156" s="349" t="s">
        <v>674</v>
      </c>
      <c r="D156" s="302"/>
      <c r="E156" s="302"/>
      <c r="F156" s="350" t="s">
        <v>655</v>
      </c>
      <c r="G156" s="302"/>
      <c r="H156" s="349" t="s">
        <v>688</v>
      </c>
      <c r="I156" s="349" t="s">
        <v>651</v>
      </c>
      <c r="J156" s="349">
        <v>50</v>
      </c>
      <c r="K156" s="345"/>
    </row>
    <row r="157" ht="15" customHeight="1">
      <c r="B157" s="324"/>
      <c r="C157" s="349" t="s">
        <v>102</v>
      </c>
      <c r="D157" s="302"/>
      <c r="E157" s="302"/>
      <c r="F157" s="350" t="s">
        <v>649</v>
      </c>
      <c r="G157" s="302"/>
      <c r="H157" s="349" t="s">
        <v>710</v>
      </c>
      <c r="I157" s="349" t="s">
        <v>651</v>
      </c>
      <c r="J157" s="349" t="s">
        <v>711</v>
      </c>
      <c r="K157" s="345"/>
    </row>
    <row r="158" ht="15" customHeight="1">
      <c r="B158" s="324"/>
      <c r="C158" s="349" t="s">
        <v>712</v>
      </c>
      <c r="D158" s="302"/>
      <c r="E158" s="302"/>
      <c r="F158" s="350" t="s">
        <v>649</v>
      </c>
      <c r="G158" s="302"/>
      <c r="H158" s="349" t="s">
        <v>713</v>
      </c>
      <c r="I158" s="349" t="s">
        <v>683</v>
      </c>
      <c r="J158" s="349"/>
      <c r="K158" s="345"/>
    </row>
    <row r="159" ht="15" customHeight="1">
      <c r="B159" s="351"/>
      <c r="C159" s="333"/>
      <c r="D159" s="333"/>
      <c r="E159" s="333"/>
      <c r="F159" s="333"/>
      <c r="G159" s="333"/>
      <c r="H159" s="333"/>
      <c r="I159" s="333"/>
      <c r="J159" s="333"/>
      <c r="K159" s="352"/>
    </row>
    <row r="160" ht="18.75" customHeight="1">
      <c r="B160" s="298"/>
      <c r="C160" s="302"/>
      <c r="D160" s="302"/>
      <c r="E160" s="302"/>
      <c r="F160" s="323"/>
      <c r="G160" s="302"/>
      <c r="H160" s="302"/>
      <c r="I160" s="302"/>
      <c r="J160" s="302"/>
      <c r="K160" s="298"/>
    </row>
    <row r="161" ht="18.75" customHeight="1">
      <c r="B161" s="309"/>
      <c r="C161" s="309"/>
      <c r="D161" s="309"/>
      <c r="E161" s="309"/>
      <c r="F161" s="309"/>
      <c r="G161" s="309"/>
      <c r="H161" s="309"/>
      <c r="I161" s="309"/>
      <c r="J161" s="309"/>
      <c r="K161" s="309"/>
    </row>
    <row r="162" ht="7.5" customHeight="1">
      <c r="B162" s="288"/>
      <c r="C162" s="289"/>
      <c r="D162" s="289"/>
      <c r="E162" s="289"/>
      <c r="F162" s="289"/>
      <c r="G162" s="289"/>
      <c r="H162" s="289"/>
      <c r="I162" s="289"/>
      <c r="J162" s="289"/>
      <c r="K162" s="290"/>
    </row>
    <row r="163" ht="45" customHeight="1">
      <c r="B163" s="291"/>
      <c r="C163" s="292" t="s">
        <v>714</v>
      </c>
      <c r="D163" s="292"/>
      <c r="E163" s="292"/>
      <c r="F163" s="292"/>
      <c r="G163" s="292"/>
      <c r="H163" s="292"/>
      <c r="I163" s="292"/>
      <c r="J163" s="292"/>
      <c r="K163" s="293"/>
    </row>
    <row r="164" ht="17.25" customHeight="1">
      <c r="B164" s="291"/>
      <c r="C164" s="316" t="s">
        <v>643</v>
      </c>
      <c r="D164" s="316"/>
      <c r="E164" s="316"/>
      <c r="F164" s="316" t="s">
        <v>644</v>
      </c>
      <c r="G164" s="353"/>
      <c r="H164" s="354" t="s">
        <v>114</v>
      </c>
      <c r="I164" s="354" t="s">
        <v>54</v>
      </c>
      <c r="J164" s="316" t="s">
        <v>645</v>
      </c>
      <c r="K164" s="293"/>
    </row>
    <row r="165" ht="17.25" customHeight="1">
      <c r="B165" s="294"/>
      <c r="C165" s="318" t="s">
        <v>646</v>
      </c>
      <c r="D165" s="318"/>
      <c r="E165" s="318"/>
      <c r="F165" s="319" t="s">
        <v>647</v>
      </c>
      <c r="G165" s="355"/>
      <c r="H165" s="356"/>
      <c r="I165" s="356"/>
      <c r="J165" s="318" t="s">
        <v>648</v>
      </c>
      <c r="K165" s="296"/>
    </row>
    <row r="166" ht="5.25" customHeight="1">
      <c r="B166" s="324"/>
      <c r="C166" s="321"/>
      <c r="D166" s="321"/>
      <c r="E166" s="321"/>
      <c r="F166" s="321"/>
      <c r="G166" s="322"/>
      <c r="H166" s="321"/>
      <c r="I166" s="321"/>
      <c r="J166" s="321"/>
      <c r="K166" s="345"/>
    </row>
    <row r="167" ht="15" customHeight="1">
      <c r="B167" s="324"/>
      <c r="C167" s="302" t="s">
        <v>652</v>
      </c>
      <c r="D167" s="302"/>
      <c r="E167" s="302"/>
      <c r="F167" s="323" t="s">
        <v>649</v>
      </c>
      <c r="G167" s="302"/>
      <c r="H167" s="302" t="s">
        <v>688</v>
      </c>
      <c r="I167" s="302" t="s">
        <v>651</v>
      </c>
      <c r="J167" s="302">
        <v>120</v>
      </c>
      <c r="K167" s="345"/>
    </row>
    <row r="168" ht="15" customHeight="1">
      <c r="B168" s="324"/>
      <c r="C168" s="302" t="s">
        <v>697</v>
      </c>
      <c r="D168" s="302"/>
      <c r="E168" s="302"/>
      <c r="F168" s="323" t="s">
        <v>649</v>
      </c>
      <c r="G168" s="302"/>
      <c r="H168" s="302" t="s">
        <v>698</v>
      </c>
      <c r="I168" s="302" t="s">
        <v>651</v>
      </c>
      <c r="J168" s="302" t="s">
        <v>699</v>
      </c>
      <c r="K168" s="345"/>
    </row>
    <row r="169" ht="15" customHeight="1">
      <c r="B169" s="324"/>
      <c r="C169" s="302" t="s">
        <v>598</v>
      </c>
      <c r="D169" s="302"/>
      <c r="E169" s="302"/>
      <c r="F169" s="323" t="s">
        <v>649</v>
      </c>
      <c r="G169" s="302"/>
      <c r="H169" s="302" t="s">
        <v>715</v>
      </c>
      <c r="I169" s="302" t="s">
        <v>651</v>
      </c>
      <c r="J169" s="302" t="s">
        <v>699</v>
      </c>
      <c r="K169" s="345"/>
    </row>
    <row r="170" ht="15" customHeight="1">
      <c r="B170" s="324"/>
      <c r="C170" s="302" t="s">
        <v>654</v>
      </c>
      <c r="D170" s="302"/>
      <c r="E170" s="302"/>
      <c r="F170" s="323" t="s">
        <v>655</v>
      </c>
      <c r="G170" s="302"/>
      <c r="H170" s="302" t="s">
        <v>715</v>
      </c>
      <c r="I170" s="302" t="s">
        <v>651</v>
      </c>
      <c r="J170" s="302">
        <v>50</v>
      </c>
      <c r="K170" s="345"/>
    </row>
    <row r="171" ht="15" customHeight="1">
      <c r="B171" s="324"/>
      <c r="C171" s="302" t="s">
        <v>657</v>
      </c>
      <c r="D171" s="302"/>
      <c r="E171" s="302"/>
      <c r="F171" s="323" t="s">
        <v>649</v>
      </c>
      <c r="G171" s="302"/>
      <c r="H171" s="302" t="s">
        <v>715</v>
      </c>
      <c r="I171" s="302" t="s">
        <v>659</v>
      </c>
      <c r="J171" s="302"/>
      <c r="K171" s="345"/>
    </row>
    <row r="172" ht="15" customHeight="1">
      <c r="B172" s="324"/>
      <c r="C172" s="302" t="s">
        <v>668</v>
      </c>
      <c r="D172" s="302"/>
      <c r="E172" s="302"/>
      <c r="F172" s="323" t="s">
        <v>655</v>
      </c>
      <c r="G172" s="302"/>
      <c r="H172" s="302" t="s">
        <v>715</v>
      </c>
      <c r="I172" s="302" t="s">
        <v>651</v>
      </c>
      <c r="J172" s="302">
        <v>50</v>
      </c>
      <c r="K172" s="345"/>
    </row>
    <row r="173" ht="15" customHeight="1">
      <c r="B173" s="324"/>
      <c r="C173" s="302" t="s">
        <v>676</v>
      </c>
      <c r="D173" s="302"/>
      <c r="E173" s="302"/>
      <c r="F173" s="323" t="s">
        <v>655</v>
      </c>
      <c r="G173" s="302"/>
      <c r="H173" s="302" t="s">
        <v>715</v>
      </c>
      <c r="I173" s="302" t="s">
        <v>651</v>
      </c>
      <c r="J173" s="302">
        <v>50</v>
      </c>
      <c r="K173" s="345"/>
    </row>
    <row r="174" ht="15" customHeight="1">
      <c r="B174" s="324"/>
      <c r="C174" s="302" t="s">
        <v>674</v>
      </c>
      <c r="D174" s="302"/>
      <c r="E174" s="302"/>
      <c r="F174" s="323" t="s">
        <v>655</v>
      </c>
      <c r="G174" s="302"/>
      <c r="H174" s="302" t="s">
        <v>715</v>
      </c>
      <c r="I174" s="302" t="s">
        <v>651</v>
      </c>
      <c r="J174" s="302">
        <v>50</v>
      </c>
      <c r="K174" s="345"/>
    </row>
    <row r="175" ht="15" customHeight="1">
      <c r="B175" s="324"/>
      <c r="C175" s="302" t="s">
        <v>113</v>
      </c>
      <c r="D175" s="302"/>
      <c r="E175" s="302"/>
      <c r="F175" s="323" t="s">
        <v>649</v>
      </c>
      <c r="G175" s="302"/>
      <c r="H175" s="302" t="s">
        <v>716</v>
      </c>
      <c r="I175" s="302" t="s">
        <v>717</v>
      </c>
      <c r="J175" s="302"/>
      <c r="K175" s="345"/>
    </row>
    <row r="176" ht="15" customHeight="1">
      <c r="B176" s="324"/>
      <c r="C176" s="302" t="s">
        <v>54</v>
      </c>
      <c r="D176" s="302"/>
      <c r="E176" s="302"/>
      <c r="F176" s="323" t="s">
        <v>649</v>
      </c>
      <c r="G176" s="302"/>
      <c r="H176" s="302" t="s">
        <v>718</v>
      </c>
      <c r="I176" s="302" t="s">
        <v>719</v>
      </c>
      <c r="J176" s="302">
        <v>1</v>
      </c>
      <c r="K176" s="345"/>
    </row>
    <row r="177" ht="15" customHeight="1">
      <c r="B177" s="324"/>
      <c r="C177" s="302" t="s">
        <v>50</v>
      </c>
      <c r="D177" s="302"/>
      <c r="E177" s="302"/>
      <c r="F177" s="323" t="s">
        <v>649</v>
      </c>
      <c r="G177" s="302"/>
      <c r="H177" s="302" t="s">
        <v>720</v>
      </c>
      <c r="I177" s="302" t="s">
        <v>651</v>
      </c>
      <c r="J177" s="302">
        <v>20</v>
      </c>
      <c r="K177" s="345"/>
    </row>
    <row r="178" ht="15" customHeight="1">
      <c r="B178" s="324"/>
      <c r="C178" s="302" t="s">
        <v>114</v>
      </c>
      <c r="D178" s="302"/>
      <c r="E178" s="302"/>
      <c r="F178" s="323" t="s">
        <v>649</v>
      </c>
      <c r="G178" s="302"/>
      <c r="H178" s="302" t="s">
        <v>721</v>
      </c>
      <c r="I178" s="302" t="s">
        <v>651</v>
      </c>
      <c r="J178" s="302">
        <v>255</v>
      </c>
      <c r="K178" s="345"/>
    </row>
    <row r="179" ht="15" customHeight="1">
      <c r="B179" s="324"/>
      <c r="C179" s="302" t="s">
        <v>115</v>
      </c>
      <c r="D179" s="302"/>
      <c r="E179" s="302"/>
      <c r="F179" s="323" t="s">
        <v>649</v>
      </c>
      <c r="G179" s="302"/>
      <c r="H179" s="302" t="s">
        <v>614</v>
      </c>
      <c r="I179" s="302" t="s">
        <v>651</v>
      </c>
      <c r="J179" s="302">
        <v>10</v>
      </c>
      <c r="K179" s="345"/>
    </row>
    <row r="180" ht="15" customHeight="1">
      <c r="B180" s="324"/>
      <c r="C180" s="302" t="s">
        <v>116</v>
      </c>
      <c r="D180" s="302"/>
      <c r="E180" s="302"/>
      <c r="F180" s="323" t="s">
        <v>649</v>
      </c>
      <c r="G180" s="302"/>
      <c r="H180" s="302" t="s">
        <v>722</v>
      </c>
      <c r="I180" s="302" t="s">
        <v>683</v>
      </c>
      <c r="J180" s="302"/>
      <c r="K180" s="345"/>
    </row>
    <row r="181" ht="15" customHeight="1">
      <c r="B181" s="324"/>
      <c r="C181" s="302" t="s">
        <v>723</v>
      </c>
      <c r="D181" s="302"/>
      <c r="E181" s="302"/>
      <c r="F181" s="323" t="s">
        <v>649</v>
      </c>
      <c r="G181" s="302"/>
      <c r="H181" s="302" t="s">
        <v>724</v>
      </c>
      <c r="I181" s="302" t="s">
        <v>683</v>
      </c>
      <c r="J181" s="302"/>
      <c r="K181" s="345"/>
    </row>
    <row r="182" ht="15" customHeight="1">
      <c r="B182" s="324"/>
      <c r="C182" s="302" t="s">
        <v>712</v>
      </c>
      <c r="D182" s="302"/>
      <c r="E182" s="302"/>
      <c r="F182" s="323" t="s">
        <v>649</v>
      </c>
      <c r="G182" s="302"/>
      <c r="H182" s="302" t="s">
        <v>725</v>
      </c>
      <c r="I182" s="302" t="s">
        <v>683</v>
      </c>
      <c r="J182" s="302"/>
      <c r="K182" s="345"/>
    </row>
    <row r="183" ht="15" customHeight="1">
      <c r="B183" s="324"/>
      <c r="C183" s="302" t="s">
        <v>118</v>
      </c>
      <c r="D183" s="302"/>
      <c r="E183" s="302"/>
      <c r="F183" s="323" t="s">
        <v>655</v>
      </c>
      <c r="G183" s="302"/>
      <c r="H183" s="302" t="s">
        <v>726</v>
      </c>
      <c r="I183" s="302" t="s">
        <v>651</v>
      </c>
      <c r="J183" s="302">
        <v>50</v>
      </c>
      <c r="K183" s="345"/>
    </row>
    <row r="184" ht="15" customHeight="1">
      <c r="B184" s="324"/>
      <c r="C184" s="302" t="s">
        <v>727</v>
      </c>
      <c r="D184" s="302"/>
      <c r="E184" s="302"/>
      <c r="F184" s="323" t="s">
        <v>655</v>
      </c>
      <c r="G184" s="302"/>
      <c r="H184" s="302" t="s">
        <v>728</v>
      </c>
      <c r="I184" s="302" t="s">
        <v>729</v>
      </c>
      <c r="J184" s="302"/>
      <c r="K184" s="345"/>
    </row>
    <row r="185" ht="15" customHeight="1">
      <c r="B185" s="324"/>
      <c r="C185" s="302" t="s">
        <v>730</v>
      </c>
      <c r="D185" s="302"/>
      <c r="E185" s="302"/>
      <c r="F185" s="323" t="s">
        <v>655</v>
      </c>
      <c r="G185" s="302"/>
      <c r="H185" s="302" t="s">
        <v>731</v>
      </c>
      <c r="I185" s="302" t="s">
        <v>729</v>
      </c>
      <c r="J185" s="302"/>
      <c r="K185" s="345"/>
    </row>
    <row r="186" ht="15" customHeight="1">
      <c r="B186" s="324"/>
      <c r="C186" s="302" t="s">
        <v>732</v>
      </c>
      <c r="D186" s="302"/>
      <c r="E186" s="302"/>
      <c r="F186" s="323" t="s">
        <v>655</v>
      </c>
      <c r="G186" s="302"/>
      <c r="H186" s="302" t="s">
        <v>733</v>
      </c>
      <c r="I186" s="302" t="s">
        <v>729</v>
      </c>
      <c r="J186" s="302"/>
      <c r="K186" s="345"/>
    </row>
    <row r="187" ht="15" customHeight="1">
      <c r="B187" s="324"/>
      <c r="C187" s="357" t="s">
        <v>734</v>
      </c>
      <c r="D187" s="302"/>
      <c r="E187" s="302"/>
      <c r="F187" s="323" t="s">
        <v>655</v>
      </c>
      <c r="G187" s="302"/>
      <c r="H187" s="302" t="s">
        <v>735</v>
      </c>
      <c r="I187" s="302" t="s">
        <v>736</v>
      </c>
      <c r="J187" s="358" t="s">
        <v>737</v>
      </c>
      <c r="K187" s="345"/>
    </row>
    <row r="188" ht="15" customHeight="1">
      <c r="B188" s="324"/>
      <c r="C188" s="308" t="s">
        <v>39</v>
      </c>
      <c r="D188" s="302"/>
      <c r="E188" s="302"/>
      <c r="F188" s="323" t="s">
        <v>649</v>
      </c>
      <c r="G188" s="302"/>
      <c r="H188" s="298" t="s">
        <v>738</v>
      </c>
      <c r="I188" s="302" t="s">
        <v>739</v>
      </c>
      <c r="J188" s="302"/>
      <c r="K188" s="345"/>
    </row>
    <row r="189" ht="15" customHeight="1">
      <c r="B189" s="324"/>
      <c r="C189" s="308" t="s">
        <v>740</v>
      </c>
      <c r="D189" s="302"/>
      <c r="E189" s="302"/>
      <c r="F189" s="323" t="s">
        <v>649</v>
      </c>
      <c r="G189" s="302"/>
      <c r="H189" s="302" t="s">
        <v>741</v>
      </c>
      <c r="I189" s="302" t="s">
        <v>683</v>
      </c>
      <c r="J189" s="302"/>
      <c r="K189" s="345"/>
    </row>
    <row r="190" ht="15" customHeight="1">
      <c r="B190" s="324"/>
      <c r="C190" s="308" t="s">
        <v>742</v>
      </c>
      <c r="D190" s="302"/>
      <c r="E190" s="302"/>
      <c r="F190" s="323" t="s">
        <v>649</v>
      </c>
      <c r="G190" s="302"/>
      <c r="H190" s="302" t="s">
        <v>743</v>
      </c>
      <c r="I190" s="302" t="s">
        <v>683</v>
      </c>
      <c r="J190" s="302"/>
      <c r="K190" s="345"/>
    </row>
    <row r="191" ht="15" customHeight="1">
      <c r="B191" s="324"/>
      <c r="C191" s="308" t="s">
        <v>744</v>
      </c>
      <c r="D191" s="302"/>
      <c r="E191" s="302"/>
      <c r="F191" s="323" t="s">
        <v>655</v>
      </c>
      <c r="G191" s="302"/>
      <c r="H191" s="302" t="s">
        <v>745</v>
      </c>
      <c r="I191" s="302" t="s">
        <v>683</v>
      </c>
      <c r="J191" s="302"/>
      <c r="K191" s="345"/>
    </row>
    <row r="192" ht="15" customHeight="1">
      <c r="B192" s="351"/>
      <c r="C192" s="359"/>
      <c r="D192" s="333"/>
      <c r="E192" s="333"/>
      <c r="F192" s="333"/>
      <c r="G192" s="333"/>
      <c r="H192" s="333"/>
      <c r="I192" s="333"/>
      <c r="J192" s="333"/>
      <c r="K192" s="352"/>
    </row>
    <row r="193" ht="18.75" customHeight="1">
      <c r="B193" s="298"/>
      <c r="C193" s="302"/>
      <c r="D193" s="302"/>
      <c r="E193" s="302"/>
      <c r="F193" s="323"/>
      <c r="G193" s="302"/>
      <c r="H193" s="302"/>
      <c r="I193" s="302"/>
      <c r="J193" s="302"/>
      <c r="K193" s="298"/>
    </row>
    <row r="194" ht="18.75" customHeight="1">
      <c r="B194" s="298"/>
      <c r="C194" s="302"/>
      <c r="D194" s="302"/>
      <c r="E194" s="302"/>
      <c r="F194" s="323"/>
      <c r="G194" s="302"/>
      <c r="H194" s="302"/>
      <c r="I194" s="302"/>
      <c r="J194" s="302"/>
      <c r="K194" s="298"/>
    </row>
    <row r="195" ht="18.75" customHeight="1">
      <c r="B195" s="309"/>
      <c r="C195" s="309"/>
      <c r="D195" s="309"/>
      <c r="E195" s="309"/>
      <c r="F195" s="309"/>
      <c r="G195" s="309"/>
      <c r="H195" s="309"/>
      <c r="I195" s="309"/>
      <c r="J195" s="309"/>
      <c r="K195" s="309"/>
    </row>
    <row r="196" ht="13.5">
      <c r="B196" s="288"/>
      <c r="C196" s="289"/>
      <c r="D196" s="289"/>
      <c r="E196" s="289"/>
      <c r="F196" s="289"/>
      <c r="G196" s="289"/>
      <c r="H196" s="289"/>
      <c r="I196" s="289"/>
      <c r="J196" s="289"/>
      <c r="K196" s="290"/>
    </row>
    <row r="197" ht="21">
      <c r="B197" s="291"/>
      <c r="C197" s="292" t="s">
        <v>746</v>
      </c>
      <c r="D197" s="292"/>
      <c r="E197" s="292"/>
      <c r="F197" s="292"/>
      <c r="G197" s="292"/>
      <c r="H197" s="292"/>
      <c r="I197" s="292"/>
      <c r="J197" s="292"/>
      <c r="K197" s="293"/>
    </row>
    <row r="198" ht="25.5" customHeight="1">
      <c r="B198" s="291"/>
      <c r="C198" s="360" t="s">
        <v>747</v>
      </c>
      <c r="D198" s="360"/>
      <c r="E198" s="360"/>
      <c r="F198" s="360" t="s">
        <v>748</v>
      </c>
      <c r="G198" s="361"/>
      <c r="H198" s="360" t="s">
        <v>749</v>
      </c>
      <c r="I198" s="360"/>
      <c r="J198" s="360"/>
      <c r="K198" s="293"/>
    </row>
    <row r="199" ht="5.25" customHeight="1">
      <c r="B199" s="324"/>
      <c r="C199" s="321"/>
      <c r="D199" s="321"/>
      <c r="E199" s="321"/>
      <c r="F199" s="321"/>
      <c r="G199" s="302"/>
      <c r="H199" s="321"/>
      <c r="I199" s="321"/>
      <c r="J199" s="321"/>
      <c r="K199" s="345"/>
    </row>
    <row r="200" ht="15" customHeight="1">
      <c r="B200" s="324"/>
      <c r="C200" s="302" t="s">
        <v>739</v>
      </c>
      <c r="D200" s="302"/>
      <c r="E200" s="302"/>
      <c r="F200" s="323" t="s">
        <v>40</v>
      </c>
      <c r="G200" s="302"/>
      <c r="H200" s="302" t="s">
        <v>750</v>
      </c>
      <c r="I200" s="302"/>
      <c r="J200" s="302"/>
      <c r="K200" s="345"/>
    </row>
    <row r="201" ht="15" customHeight="1">
      <c r="B201" s="324"/>
      <c r="C201" s="330"/>
      <c r="D201" s="302"/>
      <c r="E201" s="302"/>
      <c r="F201" s="323" t="s">
        <v>41</v>
      </c>
      <c r="G201" s="302"/>
      <c r="H201" s="302" t="s">
        <v>751</v>
      </c>
      <c r="I201" s="302"/>
      <c r="J201" s="302"/>
      <c r="K201" s="345"/>
    </row>
    <row r="202" ht="15" customHeight="1">
      <c r="B202" s="324"/>
      <c r="C202" s="330"/>
      <c r="D202" s="302"/>
      <c r="E202" s="302"/>
      <c r="F202" s="323" t="s">
        <v>44</v>
      </c>
      <c r="G202" s="302"/>
      <c r="H202" s="302" t="s">
        <v>752</v>
      </c>
      <c r="I202" s="302"/>
      <c r="J202" s="302"/>
      <c r="K202" s="345"/>
    </row>
    <row r="203" ht="15" customHeight="1">
      <c r="B203" s="324"/>
      <c r="C203" s="302"/>
      <c r="D203" s="302"/>
      <c r="E203" s="302"/>
      <c r="F203" s="323" t="s">
        <v>42</v>
      </c>
      <c r="G203" s="302"/>
      <c r="H203" s="302" t="s">
        <v>753</v>
      </c>
      <c r="I203" s="302"/>
      <c r="J203" s="302"/>
      <c r="K203" s="345"/>
    </row>
    <row r="204" ht="15" customHeight="1">
      <c r="B204" s="324"/>
      <c r="C204" s="302"/>
      <c r="D204" s="302"/>
      <c r="E204" s="302"/>
      <c r="F204" s="323" t="s">
        <v>43</v>
      </c>
      <c r="G204" s="302"/>
      <c r="H204" s="302" t="s">
        <v>754</v>
      </c>
      <c r="I204" s="302"/>
      <c r="J204" s="302"/>
      <c r="K204" s="345"/>
    </row>
    <row r="205" ht="15" customHeight="1">
      <c r="B205" s="324"/>
      <c r="C205" s="302"/>
      <c r="D205" s="302"/>
      <c r="E205" s="302"/>
      <c r="F205" s="323"/>
      <c r="G205" s="302"/>
      <c r="H205" s="302"/>
      <c r="I205" s="302"/>
      <c r="J205" s="302"/>
      <c r="K205" s="345"/>
    </row>
    <row r="206" ht="15" customHeight="1">
      <c r="B206" s="324"/>
      <c r="C206" s="302" t="s">
        <v>695</v>
      </c>
      <c r="D206" s="302"/>
      <c r="E206" s="302"/>
      <c r="F206" s="323" t="s">
        <v>82</v>
      </c>
      <c r="G206" s="302"/>
      <c r="H206" s="302" t="s">
        <v>755</v>
      </c>
      <c r="I206" s="302"/>
      <c r="J206" s="302"/>
      <c r="K206" s="345"/>
    </row>
    <row r="207" ht="15" customHeight="1">
      <c r="B207" s="324"/>
      <c r="C207" s="330"/>
      <c r="D207" s="302"/>
      <c r="E207" s="302"/>
      <c r="F207" s="323" t="s">
        <v>593</v>
      </c>
      <c r="G207" s="302"/>
      <c r="H207" s="302" t="s">
        <v>594</v>
      </c>
      <c r="I207" s="302"/>
      <c r="J207" s="302"/>
      <c r="K207" s="345"/>
    </row>
    <row r="208" ht="15" customHeight="1">
      <c r="B208" s="324"/>
      <c r="C208" s="302"/>
      <c r="D208" s="302"/>
      <c r="E208" s="302"/>
      <c r="F208" s="323" t="s">
        <v>591</v>
      </c>
      <c r="G208" s="302"/>
      <c r="H208" s="302" t="s">
        <v>756</v>
      </c>
      <c r="I208" s="302"/>
      <c r="J208" s="302"/>
      <c r="K208" s="345"/>
    </row>
    <row r="209" ht="15" customHeight="1">
      <c r="B209" s="362"/>
      <c r="C209" s="330"/>
      <c r="D209" s="330"/>
      <c r="E209" s="330"/>
      <c r="F209" s="323" t="s">
        <v>76</v>
      </c>
      <c r="G209" s="308"/>
      <c r="H209" s="349" t="s">
        <v>595</v>
      </c>
      <c r="I209" s="349"/>
      <c r="J209" s="349"/>
      <c r="K209" s="363"/>
    </row>
    <row r="210" ht="15" customHeight="1">
      <c r="B210" s="362"/>
      <c r="C210" s="330"/>
      <c r="D210" s="330"/>
      <c r="E210" s="330"/>
      <c r="F210" s="323" t="s">
        <v>596</v>
      </c>
      <c r="G210" s="308"/>
      <c r="H210" s="349" t="s">
        <v>171</v>
      </c>
      <c r="I210" s="349"/>
      <c r="J210" s="349"/>
      <c r="K210" s="363"/>
    </row>
    <row r="211" ht="15" customHeight="1">
      <c r="B211" s="362"/>
      <c r="C211" s="330"/>
      <c r="D211" s="330"/>
      <c r="E211" s="330"/>
      <c r="F211" s="364"/>
      <c r="G211" s="308"/>
      <c r="H211" s="365"/>
      <c r="I211" s="365"/>
      <c r="J211" s="365"/>
      <c r="K211" s="363"/>
    </row>
    <row r="212" ht="15" customHeight="1">
      <c r="B212" s="362"/>
      <c r="C212" s="302" t="s">
        <v>719</v>
      </c>
      <c r="D212" s="330"/>
      <c r="E212" s="330"/>
      <c r="F212" s="323">
        <v>1</v>
      </c>
      <c r="G212" s="308"/>
      <c r="H212" s="349" t="s">
        <v>757</v>
      </c>
      <c r="I212" s="349"/>
      <c r="J212" s="349"/>
      <c r="K212" s="363"/>
    </row>
    <row r="213" ht="15" customHeight="1">
      <c r="B213" s="362"/>
      <c r="C213" s="330"/>
      <c r="D213" s="330"/>
      <c r="E213" s="330"/>
      <c r="F213" s="323">
        <v>2</v>
      </c>
      <c r="G213" s="308"/>
      <c r="H213" s="349" t="s">
        <v>758</v>
      </c>
      <c r="I213" s="349"/>
      <c r="J213" s="349"/>
      <c r="K213" s="363"/>
    </row>
    <row r="214" ht="15" customHeight="1">
      <c r="B214" s="362"/>
      <c r="C214" s="330"/>
      <c r="D214" s="330"/>
      <c r="E214" s="330"/>
      <c r="F214" s="323">
        <v>3</v>
      </c>
      <c r="G214" s="308"/>
      <c r="H214" s="349" t="s">
        <v>759</v>
      </c>
      <c r="I214" s="349"/>
      <c r="J214" s="349"/>
      <c r="K214" s="363"/>
    </row>
    <row r="215" ht="15" customHeight="1">
      <c r="B215" s="362"/>
      <c r="C215" s="330"/>
      <c r="D215" s="330"/>
      <c r="E215" s="330"/>
      <c r="F215" s="323">
        <v>4</v>
      </c>
      <c r="G215" s="308"/>
      <c r="H215" s="349" t="s">
        <v>760</v>
      </c>
      <c r="I215" s="349"/>
      <c r="J215" s="349"/>
      <c r="K215" s="363"/>
    </row>
    <row r="216" ht="12.75" customHeight="1">
      <c r="B216" s="366"/>
      <c r="C216" s="367"/>
      <c r="D216" s="367"/>
      <c r="E216" s="367"/>
      <c r="F216" s="367"/>
      <c r="G216" s="367"/>
      <c r="H216" s="367"/>
      <c r="I216" s="367"/>
      <c r="J216" s="367"/>
      <c r="K216" s="368"/>
    </row>
  </sheetData>
  <sheetProtection autoFilter="0" deleteColumns="0" deleteRows="0" formatCells="0" formatColumns="0" formatRows="0" insertColumns="0" insertHyperlinks="0" insertRows="0" pivotTables="0" sort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ageMargins left="0.5902778" right="0.5902778" top="0.5902778" bottom="0.5902778" header="0" footer="0"/>
  <pageSetup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Petr NOVÁK</dc:creator>
  <cp:lastModifiedBy>Petr NOVÁK</cp:lastModifiedBy>
  <dcterms:created xsi:type="dcterms:W3CDTF">2018-04-30T07:06:55Z</dcterms:created>
  <dcterms:modified xsi:type="dcterms:W3CDTF">2018-04-30T07:07:11Z</dcterms:modified>
</cp:coreProperties>
</file>